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1 ŽUPANIJA\PLANOVI\PLAN 2025.-2027\IZVRŠENJE PLANA 2025-POLA GODINE\"/>
    </mc:Choice>
  </mc:AlternateContent>
  <xr:revisionPtr revIDLastSave="0" documentId="13_ncr:1_{23F8063E-50BE-4C99-B22C-9037F283D038}" xr6:coauthVersionLast="47" xr6:coauthVersionMax="47" xr10:uidLastSave="{00000000-0000-0000-0000-000000000000}"/>
  <bookViews>
    <workbookView xWindow="-108" yWindow="-108" windowWidth="23256" windowHeight="12576" firstSheet="3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3" l="1"/>
  <c r="K14" i="3"/>
  <c r="I24" i="1"/>
  <c r="I23" i="1"/>
  <c r="D242" i="7"/>
  <c r="D302" i="7"/>
  <c r="D263" i="7"/>
  <c r="D324" i="7"/>
  <c r="D327" i="7"/>
  <c r="D198" i="7"/>
  <c r="C198" i="7"/>
  <c r="D187" i="7"/>
  <c r="D135" i="7"/>
  <c r="D141" i="7"/>
  <c r="C263" i="7"/>
  <c r="B262" i="7"/>
  <c r="C262" i="7" s="1"/>
  <c r="B230" i="7"/>
  <c r="B229" i="7" s="1"/>
  <c r="D113" i="7"/>
  <c r="D112" i="7" s="1"/>
  <c r="B113" i="7"/>
  <c r="B112" i="7" s="1"/>
  <c r="D98" i="7"/>
  <c r="B98" i="7"/>
  <c r="C98" i="7" s="1"/>
  <c r="D97" i="7"/>
  <c r="C97" i="7"/>
  <c r="D95" i="7"/>
  <c r="D94" i="7" s="1"/>
  <c r="B95" i="7"/>
  <c r="C95" i="7" s="1"/>
  <c r="C94" i="7"/>
  <c r="C93" i="7"/>
  <c r="E93" i="7" s="1"/>
  <c r="C92" i="7"/>
  <c r="E92" i="7" s="1"/>
  <c r="C91" i="7"/>
  <c r="E91" i="7" s="1"/>
  <c r="E97" i="7" l="1"/>
  <c r="E94" i="7"/>
  <c r="D90" i="7"/>
  <c r="C112" i="7"/>
  <c r="B90" i="7"/>
  <c r="E98" i="7"/>
  <c r="E95" i="7"/>
  <c r="C113" i="7"/>
  <c r="D89" i="7" l="1"/>
  <c r="C90" i="7"/>
  <c r="E90" i="7" s="1"/>
  <c r="B89" i="7"/>
  <c r="B235" i="7"/>
  <c r="C235" i="7" s="1"/>
  <c r="D239" i="7"/>
  <c r="C239" i="7"/>
  <c r="C237" i="7"/>
  <c r="D236" i="7"/>
  <c r="C236" i="7"/>
  <c r="B146" i="7"/>
  <c r="D341" i="7"/>
  <c r="D340" i="7" s="1"/>
  <c r="D338" i="7"/>
  <c r="D334" i="7"/>
  <c r="B333" i="7"/>
  <c r="D331" i="7"/>
  <c r="D325" i="7"/>
  <c r="B325" i="7"/>
  <c r="C325" i="7" s="1"/>
  <c r="D314" i="7"/>
  <c r="D313" i="7" s="1"/>
  <c r="C314" i="7"/>
  <c r="C313" i="7" s="1"/>
  <c r="B313" i="7"/>
  <c r="D296" i="7"/>
  <c r="D292" i="7"/>
  <c r="D266" i="7"/>
  <c r="D231" i="7"/>
  <c r="D230" i="7" s="1"/>
  <c r="D229" i="7" s="1"/>
  <c r="D225" i="7"/>
  <c r="D216" i="7"/>
  <c r="D203" i="7"/>
  <c r="D202" i="7" s="1"/>
  <c r="D200" i="7"/>
  <c r="D197" i="7" s="1"/>
  <c r="B197" i="7"/>
  <c r="C197" i="7" s="1"/>
  <c r="C200" i="7"/>
  <c r="D182" i="7"/>
  <c r="C182" i="7"/>
  <c r="D178" i="7"/>
  <c r="D152" i="7"/>
  <c r="D147" i="7"/>
  <c r="C135" i="7"/>
  <c r="D129" i="7"/>
  <c r="D118" i="7"/>
  <c r="D47" i="7"/>
  <c r="D46" i="7" s="1"/>
  <c r="B47" i="7"/>
  <c r="C47" i="7" s="1"/>
  <c r="D31" i="7"/>
  <c r="B33" i="8"/>
  <c r="B31" i="8"/>
  <c r="B28" i="8"/>
  <c r="B25" i="8"/>
  <c r="B23" i="8"/>
  <c r="B21" i="8"/>
  <c r="B18" i="8"/>
  <c r="B16" i="8"/>
  <c r="B13" i="8"/>
  <c r="B10" i="8"/>
  <c r="B8" i="8"/>
  <c r="B6" i="8"/>
  <c r="H119" i="3"/>
  <c r="J118" i="3"/>
  <c r="H118" i="3"/>
  <c r="G116" i="3"/>
  <c r="G115" i="3" s="1"/>
  <c r="J71" i="3"/>
  <c r="G135" i="3"/>
  <c r="G134" i="3" s="1"/>
  <c r="G132" i="3"/>
  <c r="G130" i="3"/>
  <c r="G128" i="3"/>
  <c r="G123" i="3"/>
  <c r="G121" i="3"/>
  <c r="G110" i="3"/>
  <c r="G109" i="3" s="1"/>
  <c r="G106" i="3"/>
  <c r="G105" i="3" s="1"/>
  <c r="G100" i="3"/>
  <c r="G98" i="3"/>
  <c r="G90" i="3"/>
  <c r="G88" i="3"/>
  <c r="G78" i="3"/>
  <c r="G71" i="3"/>
  <c r="G66" i="3"/>
  <c r="G61" i="3"/>
  <c r="G59" i="3"/>
  <c r="G55" i="3"/>
  <c r="G45" i="3"/>
  <c r="G42" i="3"/>
  <c r="G41" i="3"/>
  <c r="G40" i="3"/>
  <c r="G37" i="3"/>
  <c r="G36" i="3" s="1"/>
  <c r="G33" i="3"/>
  <c r="G30" i="3"/>
  <c r="G27" i="3"/>
  <c r="G26" i="3" s="1"/>
  <c r="G23" i="3"/>
  <c r="G22" i="3" s="1"/>
  <c r="G20" i="3"/>
  <c r="G18" i="3"/>
  <c r="G15" i="3"/>
  <c r="G13" i="3"/>
  <c r="C89" i="7" l="1"/>
  <c r="E89" i="7" s="1"/>
  <c r="D235" i="7"/>
  <c r="D234" i="7" s="1"/>
  <c r="B20" i="8"/>
  <c r="G54" i="3"/>
  <c r="G29" i="3"/>
  <c r="B234" i="7"/>
  <c r="C234" i="7" s="1"/>
  <c r="B324" i="7"/>
  <c r="E200" i="7"/>
  <c r="D146" i="7"/>
  <c r="E182" i="7"/>
  <c r="B46" i="7"/>
  <c r="B35" i="8"/>
  <c r="G120" i="3"/>
  <c r="G114" i="3" s="1"/>
  <c r="G97" i="3"/>
  <c r="G12" i="3"/>
  <c r="G65" i="3"/>
  <c r="C46" i="7" l="1"/>
  <c r="B24" i="7"/>
  <c r="G53" i="3"/>
  <c r="G52" i="3" s="1"/>
  <c r="G11" i="3"/>
  <c r="G10" i="3" s="1"/>
  <c r="J23" i="1" l="1"/>
  <c r="J24" i="1"/>
  <c r="G24" i="1"/>
  <c r="G23" i="1"/>
  <c r="I17" i="1"/>
  <c r="J17" i="1"/>
  <c r="G17" i="1"/>
  <c r="G30" i="1" s="1"/>
  <c r="K24" i="1" l="1"/>
  <c r="K23" i="1"/>
  <c r="L24" i="1"/>
  <c r="I25" i="1"/>
  <c r="L23" i="1"/>
  <c r="G25" i="1"/>
  <c r="J25" i="1"/>
  <c r="J30" i="1" s="1"/>
  <c r="K107" i="3" l="1"/>
  <c r="D321" i="7"/>
  <c r="D320" i="7" s="1"/>
  <c r="C323" i="7"/>
  <c r="C216" i="7"/>
  <c r="E330" i="7"/>
  <c r="C322" i="7"/>
  <c r="C319" i="7"/>
  <c r="C312" i="7"/>
  <c r="C311" i="7"/>
  <c r="C257" i="7"/>
  <c r="C253" i="7"/>
  <c r="C247" i="7"/>
  <c r="C244" i="7"/>
  <c r="C243" i="7"/>
  <c r="C232" i="7"/>
  <c r="C231" i="7"/>
  <c r="C230" i="7"/>
  <c r="C229" i="7"/>
  <c r="E228" i="7"/>
  <c r="E208" i="7"/>
  <c r="E207" i="7"/>
  <c r="C145" i="7"/>
  <c r="C144" i="7"/>
  <c r="C88" i="7"/>
  <c r="C83" i="7"/>
  <c r="C78" i="7"/>
  <c r="E78" i="7" s="1"/>
  <c r="C76" i="7"/>
  <c r="E76" i="7" s="1"/>
  <c r="C73" i="7"/>
  <c r="E73" i="7" s="1"/>
  <c r="C71" i="7"/>
  <c r="E71" i="7" s="1"/>
  <c r="C69" i="7"/>
  <c r="E69" i="7" s="1"/>
  <c r="C64" i="7"/>
  <c r="E64" i="7" s="1"/>
  <c r="C61" i="7"/>
  <c r="E61" i="7" s="1"/>
  <c r="C60" i="7"/>
  <c r="E60" i="7" s="1"/>
  <c r="C59" i="7"/>
  <c r="E59" i="7" s="1"/>
  <c r="C57" i="7"/>
  <c r="E57" i="7" s="1"/>
  <c r="C54" i="7"/>
  <c r="C53" i="7"/>
  <c r="C52" i="7"/>
  <c r="C27" i="7"/>
  <c r="C26" i="7"/>
  <c r="C25" i="7"/>
  <c r="C14" i="7"/>
  <c r="C15" i="7"/>
  <c r="C16" i="7"/>
  <c r="C17" i="7"/>
  <c r="C18" i="7"/>
  <c r="C19" i="7"/>
  <c r="C20" i="7"/>
  <c r="C21" i="7"/>
  <c r="E21" i="7" s="1"/>
  <c r="D8" i="11"/>
  <c r="C34" i="8"/>
  <c r="C19" i="8"/>
  <c r="C22" i="8"/>
  <c r="C24" i="8"/>
  <c r="C26" i="8"/>
  <c r="C27" i="8"/>
  <c r="C29" i="8"/>
  <c r="C30" i="8"/>
  <c r="C32" i="8"/>
  <c r="C7" i="8"/>
  <c r="C9" i="8"/>
  <c r="C11" i="8"/>
  <c r="C12" i="8"/>
  <c r="C14" i="8"/>
  <c r="C15" i="8"/>
  <c r="C17" i="8"/>
  <c r="H133" i="3"/>
  <c r="H136" i="3"/>
  <c r="H124" i="3"/>
  <c r="H125" i="3"/>
  <c r="H126" i="3"/>
  <c r="H127" i="3"/>
  <c r="H128" i="3"/>
  <c r="H129" i="3"/>
  <c r="H131" i="3"/>
  <c r="H115" i="3"/>
  <c r="H116" i="3"/>
  <c r="H117" i="3"/>
  <c r="H121" i="3"/>
  <c r="H122" i="3"/>
  <c r="H107" i="3"/>
  <c r="H108" i="3"/>
  <c r="H109" i="3"/>
  <c r="H111" i="3"/>
  <c r="H112" i="3"/>
  <c r="H113" i="3"/>
  <c r="H104" i="3"/>
  <c r="H101" i="3"/>
  <c r="H102" i="3"/>
  <c r="H103" i="3"/>
  <c r="H96" i="3"/>
  <c r="H99" i="3"/>
  <c r="H92" i="3"/>
  <c r="H93" i="3"/>
  <c r="H94" i="3"/>
  <c r="H95" i="3"/>
  <c r="I130" i="3"/>
  <c r="H130" i="3" s="1"/>
  <c r="I110" i="3"/>
  <c r="H110" i="3" s="1"/>
  <c r="H85" i="3"/>
  <c r="H86" i="3"/>
  <c r="H87" i="3"/>
  <c r="H89" i="3"/>
  <c r="H9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58" i="3"/>
  <c r="H60" i="3"/>
  <c r="H62" i="3"/>
  <c r="H63" i="3"/>
  <c r="H67" i="3"/>
  <c r="H68" i="3"/>
  <c r="H69" i="3"/>
  <c r="H70" i="3"/>
  <c r="H56" i="3"/>
  <c r="H57" i="3"/>
  <c r="H43" i="3"/>
  <c r="H44" i="3"/>
  <c r="H45" i="3"/>
  <c r="H46" i="3"/>
  <c r="H39" i="3"/>
  <c r="H38" i="3"/>
  <c r="H31" i="3"/>
  <c r="H32" i="3"/>
  <c r="H34" i="3"/>
  <c r="H35" i="3"/>
  <c r="H17" i="3"/>
  <c r="H19" i="3"/>
  <c r="H21" i="3"/>
  <c r="H24" i="3"/>
  <c r="H25" i="3"/>
  <c r="H28" i="3"/>
  <c r="H14" i="3"/>
  <c r="H16" i="3"/>
  <c r="H13" i="1"/>
  <c r="H14" i="1"/>
  <c r="H15" i="1"/>
  <c r="H16" i="1"/>
  <c r="D77" i="7"/>
  <c r="D75" i="7"/>
  <c r="D72" i="7"/>
  <c r="D70" i="7"/>
  <c r="D68" i="7"/>
  <c r="B77" i="7"/>
  <c r="C77" i="7" s="1"/>
  <c r="B75" i="7"/>
  <c r="C75" i="7" s="1"/>
  <c r="B72" i="7"/>
  <c r="C72" i="7" s="1"/>
  <c r="B70" i="7"/>
  <c r="C70" i="7" s="1"/>
  <c r="B68" i="7"/>
  <c r="C68" i="7" s="1"/>
  <c r="D56" i="7"/>
  <c r="D55" i="7" s="1"/>
  <c r="D51" i="7" s="1"/>
  <c r="D63" i="7"/>
  <c r="D62" i="7" s="1"/>
  <c r="D58" i="7" s="1"/>
  <c r="B63" i="7"/>
  <c r="B62" i="7" s="1"/>
  <c r="B58" i="7" s="1"/>
  <c r="C58" i="7" s="1"/>
  <c r="E77" i="7" l="1"/>
  <c r="C341" i="7"/>
  <c r="E341" i="7" s="1"/>
  <c r="B340" i="7"/>
  <c r="C340" i="7" s="1"/>
  <c r="E72" i="7"/>
  <c r="E70" i="7"/>
  <c r="E58" i="7"/>
  <c r="H23" i="1"/>
  <c r="H24" i="1"/>
  <c r="H17" i="1"/>
  <c r="E68" i="7"/>
  <c r="E75" i="7"/>
  <c r="D333" i="7"/>
  <c r="C225" i="7"/>
  <c r="D74" i="7"/>
  <c r="B74" i="7"/>
  <c r="C74" i="7" s="1"/>
  <c r="B67" i="7"/>
  <c r="C62" i="7"/>
  <c r="E62" i="7" s="1"/>
  <c r="C63" i="7"/>
  <c r="E63" i="7" s="1"/>
  <c r="D67" i="7"/>
  <c r="C141" i="7"/>
  <c r="H25" i="1" l="1"/>
  <c r="E152" i="7"/>
  <c r="E74" i="7"/>
  <c r="B215" i="7"/>
  <c r="D66" i="7"/>
  <c r="B134" i="7"/>
  <c r="C67" i="7"/>
  <c r="E67" i="7" s="1"/>
  <c r="B66" i="7"/>
  <c r="B56" i="7"/>
  <c r="E54" i="7"/>
  <c r="E53" i="7"/>
  <c r="E52" i="7"/>
  <c r="C134" i="7" l="1"/>
  <c r="C215" i="7"/>
  <c r="B214" i="7"/>
  <c r="C214" i="7" s="1"/>
  <c r="C66" i="7"/>
  <c r="E66" i="7" s="1"/>
  <c r="B55" i="7"/>
  <c r="C56" i="7"/>
  <c r="E56" i="7" s="1"/>
  <c r="B51" i="7" l="1"/>
  <c r="C55" i="7"/>
  <c r="C51" i="7" l="1"/>
  <c r="E23" i="8" l="1"/>
  <c r="D13" i="7"/>
  <c r="B13" i="7"/>
  <c r="C13" i="7" s="1"/>
  <c r="D21" i="8" l="1"/>
  <c r="C21" i="8" s="1"/>
  <c r="I59" i="3"/>
  <c r="H59" i="3" s="1"/>
  <c r="J123" i="3" l="1"/>
  <c r="J121" i="3"/>
  <c r="J132" i="3"/>
  <c r="J116" i="3"/>
  <c r="J115" i="3" s="1"/>
  <c r="J98" i="3"/>
  <c r="K62" i="3"/>
  <c r="I20" i="3"/>
  <c r="H20" i="3" s="1"/>
  <c r="J20" i="3"/>
  <c r="J15" i="3"/>
  <c r="D265" i="7"/>
  <c r="D212" i="7"/>
  <c r="D211" i="7" s="1"/>
  <c r="D210" i="7" s="1"/>
  <c r="D209" i="7" s="1"/>
  <c r="D318" i="7"/>
  <c r="D317" i="7" s="1"/>
  <c r="B318" i="7"/>
  <c r="B32" i="7"/>
  <c r="C32" i="7" s="1"/>
  <c r="D32" i="7"/>
  <c r="D29" i="7"/>
  <c r="B29" i="7"/>
  <c r="D86" i="7"/>
  <c r="D85" i="7" s="1"/>
  <c r="D82" i="7"/>
  <c r="D81" i="7" s="1"/>
  <c r="D80" i="7" s="1"/>
  <c r="D262" i="7" l="1"/>
  <c r="E216" i="7"/>
  <c r="D28" i="7"/>
  <c r="D24" i="7" s="1"/>
  <c r="D23" i="7" s="1"/>
  <c r="E32" i="7"/>
  <c r="C28" i="7"/>
  <c r="C29" i="7"/>
  <c r="B317" i="7"/>
  <c r="C318" i="7"/>
  <c r="D84" i="7"/>
  <c r="D79" i="7"/>
  <c r="D215" i="7" l="1"/>
  <c r="D214" i="7" s="1"/>
  <c r="D186" i="7"/>
  <c r="D134" i="7"/>
  <c r="D337" i="7"/>
  <c r="D316" i="7" s="1"/>
  <c r="C317" i="7"/>
  <c r="D117" i="7"/>
  <c r="D295" i="7"/>
  <c r="E322" i="7"/>
  <c r="B86" i="7"/>
  <c r="B321" i="7"/>
  <c r="C327" i="7"/>
  <c r="E327" i="7" s="1"/>
  <c r="B212" i="7"/>
  <c r="B82" i="7"/>
  <c r="D133" i="7" l="1"/>
  <c r="E215" i="7"/>
  <c r="E147" i="7"/>
  <c r="C86" i="7"/>
  <c r="C212" i="7"/>
  <c r="C82" i="7"/>
  <c r="B320" i="7"/>
  <c r="C321" i="7"/>
  <c r="E321" i="7" s="1"/>
  <c r="C292" i="7"/>
  <c r="C187" i="7"/>
  <c r="E187" i="7" s="1"/>
  <c r="C338" i="7"/>
  <c r="E338" i="7" s="1"/>
  <c r="C334" i="7"/>
  <c r="E334" i="7" s="1"/>
  <c r="C302" i="7"/>
  <c r="C266" i="7"/>
  <c r="C331" i="7"/>
  <c r="E331" i="7" s="1"/>
  <c r="E178" i="7" l="1"/>
  <c r="C296" i="7"/>
  <c r="B295" i="7"/>
  <c r="B80" i="7"/>
  <c r="C81" i="7"/>
  <c r="B210" i="7"/>
  <c r="C211" i="7"/>
  <c r="B23" i="7"/>
  <c r="C31" i="7"/>
  <c r="B84" i="7"/>
  <c r="C84" i="7" s="1"/>
  <c r="C85" i="7"/>
  <c r="C320" i="7"/>
  <c r="E320" i="7" s="1"/>
  <c r="C203" i="7"/>
  <c r="B117" i="7"/>
  <c r="C118" i="7"/>
  <c r="E302" i="7"/>
  <c r="E212" i="7"/>
  <c r="E292" i="7"/>
  <c r="B337" i="7"/>
  <c r="C333" i="7"/>
  <c r="E333" i="7" s="1"/>
  <c r="B265" i="7"/>
  <c r="B186" i="7"/>
  <c r="B202" i="7"/>
  <c r="C324" i="7"/>
  <c r="E324" i="7" s="1"/>
  <c r="C23" i="7" l="1"/>
  <c r="B133" i="7"/>
  <c r="C337" i="7"/>
  <c r="E337" i="7" s="1"/>
  <c r="B316" i="7"/>
  <c r="C146" i="7"/>
  <c r="E146" i="7" s="1"/>
  <c r="C202" i="7"/>
  <c r="E202" i="7" s="1"/>
  <c r="E203" i="7"/>
  <c r="D128" i="7"/>
  <c r="B209" i="7"/>
  <c r="C210" i="7"/>
  <c r="C80" i="7"/>
  <c r="B79" i="7"/>
  <c r="C79" i="7" s="1"/>
  <c r="C24" i="7"/>
  <c r="C295" i="7"/>
  <c r="E295" i="7" s="1"/>
  <c r="C186" i="7"/>
  <c r="E186" i="7" s="1"/>
  <c r="C265" i="7"/>
  <c r="C117" i="7"/>
  <c r="E266" i="7"/>
  <c r="E211" i="7"/>
  <c r="E296" i="7"/>
  <c r="B242" i="7"/>
  <c r="C242" i="7" s="1"/>
  <c r="D12" i="7"/>
  <c r="E14" i="7"/>
  <c r="E15" i="7"/>
  <c r="E16" i="7"/>
  <c r="E17" i="7"/>
  <c r="E19" i="7"/>
  <c r="E20" i="7"/>
  <c r="H8" i="11"/>
  <c r="G8" i="11"/>
  <c r="D33" i="8"/>
  <c r="C33" i="8" s="1"/>
  <c r="E33" i="8"/>
  <c r="E31" i="8"/>
  <c r="E28" i="8"/>
  <c r="E25" i="8"/>
  <c r="F23" i="8"/>
  <c r="E21" i="8"/>
  <c r="F27" i="8"/>
  <c r="F22" i="8"/>
  <c r="D18" i="8"/>
  <c r="C18" i="8" s="1"/>
  <c r="E18" i="8"/>
  <c r="D16" i="8"/>
  <c r="C16" i="8" s="1"/>
  <c r="E16" i="8"/>
  <c r="D13" i="8"/>
  <c r="C13" i="8" s="1"/>
  <c r="E13" i="8"/>
  <c r="D10" i="8"/>
  <c r="C10" i="8" s="1"/>
  <c r="E10" i="8"/>
  <c r="D8" i="8"/>
  <c r="C8" i="8" s="1"/>
  <c r="E8" i="8"/>
  <c r="D6" i="8"/>
  <c r="C6" i="8" s="1"/>
  <c r="E6" i="8"/>
  <c r="F7" i="8"/>
  <c r="G7" i="8"/>
  <c r="F9" i="8"/>
  <c r="G9" i="8"/>
  <c r="F11" i="8"/>
  <c r="G11" i="8"/>
  <c r="F12" i="8"/>
  <c r="G12" i="8"/>
  <c r="F14" i="8"/>
  <c r="G14" i="8"/>
  <c r="F15" i="8"/>
  <c r="G15" i="8"/>
  <c r="F17" i="8"/>
  <c r="G17" i="8"/>
  <c r="G19" i="8"/>
  <c r="G22" i="8"/>
  <c r="F24" i="8"/>
  <c r="G24" i="8"/>
  <c r="F26" i="8"/>
  <c r="G26" i="8"/>
  <c r="G27" i="8"/>
  <c r="F29" i="8"/>
  <c r="G29" i="8"/>
  <c r="F30" i="8"/>
  <c r="G30" i="8"/>
  <c r="G32" i="8"/>
  <c r="D23" i="8"/>
  <c r="C23" i="8" s="1"/>
  <c r="D25" i="8"/>
  <c r="C25" i="8" s="1"/>
  <c r="D31" i="8"/>
  <c r="C31" i="8" s="1"/>
  <c r="K136" i="3"/>
  <c r="K129" i="3"/>
  <c r="K127" i="3"/>
  <c r="K124" i="3"/>
  <c r="J135" i="3"/>
  <c r="J134" i="3" s="1"/>
  <c r="J130" i="3"/>
  <c r="J128" i="3"/>
  <c r="I135" i="3"/>
  <c r="J110" i="3"/>
  <c r="J106" i="3"/>
  <c r="J105" i="3" s="1"/>
  <c r="J100" i="3"/>
  <c r="J97" i="3" s="1"/>
  <c r="J90" i="3"/>
  <c r="J88" i="3"/>
  <c r="J78" i="3"/>
  <c r="J66" i="3"/>
  <c r="J61" i="3"/>
  <c r="J59" i="3"/>
  <c r="J55" i="3"/>
  <c r="K104" i="3"/>
  <c r="K102" i="3"/>
  <c r="K101" i="3"/>
  <c r="K96" i="3"/>
  <c r="K95" i="3"/>
  <c r="K94" i="3"/>
  <c r="K93" i="3"/>
  <c r="K92" i="3"/>
  <c r="K91" i="3"/>
  <c r="K89" i="3"/>
  <c r="K87" i="3"/>
  <c r="K86" i="3"/>
  <c r="K85" i="3"/>
  <c r="K84" i="3"/>
  <c r="K83" i="3"/>
  <c r="K82" i="3"/>
  <c r="K81" i="3"/>
  <c r="K80" i="3"/>
  <c r="K79" i="3"/>
  <c r="K77" i="3"/>
  <c r="K76" i="3"/>
  <c r="K75" i="3"/>
  <c r="K74" i="3"/>
  <c r="K73" i="3"/>
  <c r="K72" i="3"/>
  <c r="K70" i="3"/>
  <c r="K69" i="3"/>
  <c r="K68" i="3"/>
  <c r="K67" i="3"/>
  <c r="K63" i="3"/>
  <c r="K60" i="3"/>
  <c r="K58" i="3"/>
  <c r="K57" i="3"/>
  <c r="K56" i="3"/>
  <c r="J45" i="3"/>
  <c r="J120" i="3" l="1"/>
  <c r="B22" i="7"/>
  <c r="C22" i="7" s="1"/>
  <c r="C209" i="7"/>
  <c r="E209" i="7" s="1"/>
  <c r="G18" i="8"/>
  <c r="G10" i="8"/>
  <c r="C316" i="7"/>
  <c r="E316" i="7" s="1"/>
  <c r="E35" i="8"/>
  <c r="G6" i="8"/>
  <c r="G16" i="8"/>
  <c r="G13" i="8"/>
  <c r="G8" i="8"/>
  <c r="J114" i="3"/>
  <c r="J109" i="3"/>
  <c r="H134" i="3"/>
  <c r="H135" i="3"/>
  <c r="D116" i="7"/>
  <c r="C133" i="7"/>
  <c r="E133" i="7" s="1"/>
  <c r="E210" i="7"/>
  <c r="E242" i="7"/>
  <c r="E265" i="7"/>
  <c r="E18" i="7"/>
  <c r="E13" i="7"/>
  <c r="F28" i="8"/>
  <c r="G21" i="8"/>
  <c r="F6" i="8"/>
  <c r="F16" i="8"/>
  <c r="D20" i="8"/>
  <c r="C20" i="8" s="1"/>
  <c r="K128" i="3"/>
  <c r="B12" i="7"/>
  <c r="C12" i="7" s="1"/>
  <c r="D11" i="7"/>
  <c r="D28" i="8"/>
  <c r="G31" i="8"/>
  <c r="G23" i="8"/>
  <c r="G25" i="8"/>
  <c r="F21" i="8"/>
  <c r="F25" i="8"/>
  <c r="F8" i="8"/>
  <c r="F13" i="8"/>
  <c r="E20" i="8"/>
  <c r="F10" i="8"/>
  <c r="L134" i="3"/>
  <c r="K134" i="3"/>
  <c r="K135" i="3"/>
  <c r="K123" i="3"/>
  <c r="K55" i="3"/>
  <c r="K100" i="3"/>
  <c r="K66" i="3"/>
  <c r="K78" i="3"/>
  <c r="K90" i="3"/>
  <c r="I71" i="3"/>
  <c r="K59" i="3"/>
  <c r="K71" i="3"/>
  <c r="K105" i="3"/>
  <c r="I55" i="3"/>
  <c r="H55" i="3" s="1"/>
  <c r="I88" i="3"/>
  <c r="K61" i="3"/>
  <c r="J54" i="3"/>
  <c r="J65" i="3"/>
  <c r="K106" i="3"/>
  <c r="K88" i="3"/>
  <c r="J41" i="3"/>
  <c r="J40" i="3" s="1"/>
  <c r="D35" i="8" l="1"/>
  <c r="C35" i="8" s="1"/>
  <c r="C28" i="8"/>
  <c r="G28" i="8" s="1"/>
  <c r="H88" i="3"/>
  <c r="H71" i="3"/>
  <c r="E82" i="7"/>
  <c r="E86" i="7"/>
  <c r="G20" i="8"/>
  <c r="K120" i="3"/>
  <c r="K114" i="3"/>
  <c r="B11" i="7"/>
  <c r="C11" i="7" s="1"/>
  <c r="E12" i="7"/>
  <c r="D10" i="7"/>
  <c r="F20" i="8"/>
  <c r="K65" i="3"/>
  <c r="K97" i="3"/>
  <c r="J53" i="3"/>
  <c r="J52" i="3" s="1"/>
  <c r="K54" i="3"/>
  <c r="B128" i="7" l="1"/>
  <c r="B116" i="7" s="1"/>
  <c r="C129" i="7"/>
  <c r="E84" i="7"/>
  <c r="E85" i="7"/>
  <c r="E81" i="7"/>
  <c r="E118" i="7"/>
  <c r="K52" i="3"/>
  <c r="E11" i="7"/>
  <c r="B10" i="7"/>
  <c r="K53" i="3"/>
  <c r="C116" i="7" l="1"/>
  <c r="C128" i="7"/>
  <c r="C10" i="7"/>
  <c r="E10" i="7" s="1"/>
  <c r="E80" i="7"/>
  <c r="E117" i="7"/>
  <c r="J18" i="3"/>
  <c r="J33" i="3"/>
  <c r="J30" i="3"/>
  <c r="J27" i="3"/>
  <c r="J23" i="3"/>
  <c r="J22" i="3" s="1"/>
  <c r="J13" i="3"/>
  <c r="K13" i="3" s="1"/>
  <c r="L25" i="3"/>
  <c r="J37" i="3"/>
  <c r="J36" i="3" s="1"/>
  <c r="K19" i="3"/>
  <c r="K24" i="3"/>
  <c r="K28" i="3"/>
  <c r="K31" i="3"/>
  <c r="K32" i="3"/>
  <c r="K34" i="3"/>
  <c r="K39" i="3"/>
  <c r="K16" i="3"/>
  <c r="J12" i="3" l="1"/>
  <c r="E116" i="7"/>
  <c r="E79" i="7"/>
  <c r="I15" i="3"/>
  <c r="K33" i="3"/>
  <c r="K30" i="3"/>
  <c r="K18" i="3"/>
  <c r="K15" i="3"/>
  <c r="K27" i="3"/>
  <c r="I30" i="3"/>
  <c r="K23" i="3"/>
  <c r="I13" i="3"/>
  <c r="H13" i="3" s="1"/>
  <c r="I37" i="3"/>
  <c r="J29" i="3"/>
  <c r="I18" i="3"/>
  <c r="J26" i="3"/>
  <c r="I27" i="3"/>
  <c r="K22" i="3"/>
  <c r="I23" i="3"/>
  <c r="H23" i="3" s="1"/>
  <c r="I33" i="3"/>
  <c r="J11" i="3" l="1"/>
  <c r="J10" i="3" s="1"/>
  <c r="H37" i="3"/>
  <c r="H33" i="3"/>
  <c r="H30" i="3"/>
  <c r="H26" i="3"/>
  <c r="H27" i="3"/>
  <c r="H18" i="3"/>
  <c r="H15" i="3"/>
  <c r="E65" i="7"/>
  <c r="E55" i="7"/>
  <c r="H12" i="3"/>
  <c r="K12" i="3"/>
  <c r="K29" i="3"/>
  <c r="K26" i="3"/>
  <c r="L26" i="3"/>
  <c r="L36" i="3" l="1"/>
  <c r="H36" i="3"/>
  <c r="L29" i="3"/>
  <c r="H29" i="3"/>
  <c r="L22" i="3"/>
  <c r="H22" i="3"/>
  <c r="I11" i="3"/>
  <c r="H11" i="3" s="1"/>
  <c r="L12" i="3"/>
  <c r="E50" i="7" l="1"/>
  <c r="E51" i="7"/>
  <c r="L11" i="3"/>
  <c r="K38" i="3" l="1"/>
  <c r="L16" i="1"/>
  <c r="L15" i="1"/>
  <c r="K16" i="1"/>
  <c r="K15" i="1"/>
  <c r="L14" i="1"/>
  <c r="K14" i="1"/>
  <c r="K37" i="3" l="1"/>
  <c r="K36" i="3" l="1"/>
  <c r="K13" i="1"/>
  <c r="L13" i="1"/>
  <c r="K11" i="3" l="1"/>
  <c r="K10" i="3"/>
  <c r="I42" i="3"/>
  <c r="H42" i="3" l="1"/>
  <c r="H41" i="3" l="1"/>
  <c r="I40" i="3"/>
  <c r="I10" i="3" l="1"/>
  <c r="H40" i="3"/>
  <c r="H10" i="3" l="1"/>
  <c r="L10" i="3"/>
  <c r="I123" i="3"/>
  <c r="I100" i="3"/>
  <c r="H100" i="3" s="1"/>
  <c r="I90" i="3"/>
  <c r="I132" i="3"/>
  <c r="H132" i="3" s="1"/>
  <c r="H123" i="3" l="1"/>
  <c r="H90" i="3"/>
  <c r="H120" i="3"/>
  <c r="I114" i="3" l="1"/>
  <c r="L120" i="3"/>
  <c r="I61" i="3"/>
  <c r="H61" i="3" s="1"/>
  <c r="L114" i="3" l="1"/>
  <c r="H114" i="3"/>
  <c r="H54" i="3"/>
  <c r="L54" i="3" l="1"/>
  <c r="I66" i="3"/>
  <c r="H66" i="3" s="1"/>
  <c r="H65" i="3" l="1"/>
  <c r="L65" i="3" l="1"/>
  <c r="I98" i="3" l="1"/>
  <c r="H98" i="3" s="1"/>
  <c r="H97" i="3" l="1"/>
  <c r="L97" i="3" l="1"/>
  <c r="I106" i="3" l="1"/>
  <c r="H106" i="3" s="1"/>
  <c r="H105" i="3" l="1"/>
  <c r="L105" i="3" l="1"/>
  <c r="I53" i="3"/>
  <c r="L53" i="3" l="1"/>
  <c r="I52" i="3"/>
  <c r="H53" i="3"/>
  <c r="H52" i="3" l="1"/>
  <c r="L52" i="3"/>
</calcChain>
</file>

<file path=xl/sharedStrings.xml><?xml version="1.0" encoding="utf-8"?>
<sst xmlns="http://schemas.openxmlformats.org/spreadsheetml/2006/main" count="628" uniqueCount="323">
  <si>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</si>
  <si>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</si>
  <si>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</si>
  <si>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</si>
  <si>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</si>
  <si>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</si>
  <si>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</si>
  <si>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</si>
  <si>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</si>
  <si>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</si>
  <si>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</si>
  <si>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</si>
  <si>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</si>
  <si>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</si>
  <si>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</si>
  <si>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</si>
  <si>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</si>
  <si>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</si>
  <si>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</si>
  <si>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</si>
  <si>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</si>
  <si>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</si>
  <si>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</si>
  <si>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</si>
  <si>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</si>
  <si>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</si>
  <si>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</si>
  <si>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</si>
  <si>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</si>
  <si>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</si>
  <si>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</si>
  <si>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</si>
  <si>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</si>
  <si>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</si>
  <si>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</si>
  <si>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</si>
  <si>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</si>
  <si>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</si>
  <si>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</si>
  <si>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</si>
  <si>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</si>
  <si>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</si>
  <si>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</si>
  <si>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</si>
  <si>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</si>
  <si>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</si>
  <si>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</si>
  <si>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</si>
  <si>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</si>
  <si>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</si>
  <si>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</si>
  <si>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</si>
  <si>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</si>
  <si>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SAŽETAK  RAČUNA PRIHODA I RASHODA I  RAČUNA FINANCIRANJA</t>
  </si>
  <si>
    <t>SAŽETAK  RAČUNA PRIHODA I RASHODA</t>
  </si>
  <si>
    <t>RAZLIKA - VIŠAK MANJAK</t>
  </si>
  <si>
    <t xml:space="preserve"> RAČUN PRIHODA I RASHODA </t>
  </si>
  <si>
    <t xml:space="preserve"> RAČUN FINANCIRANJA</t>
  </si>
  <si>
    <t>IZVJEŠTAJ PO PROGRAMSKOJ KLASIFIKACIJI</t>
  </si>
  <si>
    <t>Tekuće pomoći proračunskim korisnicima iz proračuna koji im nije nadležan</t>
  </si>
  <si>
    <t>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</si>
  <si>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</si>
  <si>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</si>
  <si>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</si>
  <si>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 xml:space="preserve"> 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</si>
  <si>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</si>
  <si>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</si>
  <si>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</si>
  <si>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</si>
  <si>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</si>
  <si>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 xml:space="preserve"> Prihodi od prodaje proizvoda i robe</t>
  </si>
  <si>
    <t>Prihodi od pruženih usluga</t>
  </si>
  <si>
    <t>Donacije od pravnih i fizičkih osoba izvan općeg proračuna i povrat donacija po protestiranim jamstvima</t>
  </si>
  <si>
    <t xml:space="preserve"> Tekuće donacije</t>
  </si>
  <si>
    <t>Prihodi iz nadležnog proračuna i od HZZO-a temeljem ugovornih obveza</t>
  </si>
  <si>
    <t xml:space="preserve"> Prihodi iz nadležnog proračuna za financiranje redovne djelatnosti proračunskih korisnika</t>
  </si>
  <si>
    <t>Prihodi iz nadležnog proračuna za financiranje rashoda poslovanja</t>
  </si>
  <si>
    <t xml:space="preserve"> Prihodi iz nadležnog proračuna za nabavu nefinancijske imovine</t>
  </si>
  <si>
    <t>Pomoći od međunarodnih organizacija te institucija i tijela EU</t>
  </si>
  <si>
    <t>Tekuće pomoći od međunarodnih organizacija</t>
  </si>
  <si>
    <t xml:space="preserve"> Prihodi od pozitivnih tečajnih razlika i razlika zbog primjene valutne klauzule</t>
  </si>
  <si>
    <t>Kapitalen donacije</t>
  </si>
  <si>
    <t>Prihodi od prodaje postrojenja i opreme</t>
  </si>
  <si>
    <t>Uredska oprema i namještaj</t>
  </si>
  <si>
    <t xml:space="preserve"> Uređaji, strojevi i oprema za ostale namjene</t>
  </si>
  <si>
    <t xml:space="preserve"> Prihodi od prodaje prijevoznih sredstava</t>
  </si>
  <si>
    <t>Prijevozna sredstva u cestovnom prometu</t>
  </si>
  <si>
    <t xml:space="preserve"> Plaće za prekovremeni rad</t>
  </si>
  <si>
    <t>Plaće za posebne uvjete rada</t>
  </si>
  <si>
    <t>Ostali rashodi za zaposlene</t>
  </si>
  <si>
    <t>Doprinosi na plaće</t>
  </si>
  <si>
    <t xml:space="preserve"> Doprinosi za mirovinsko osiguranje</t>
  </si>
  <si>
    <t xml:space="preserve"> Doprinosi za zdravstveno osiguranje</t>
  </si>
  <si>
    <t>Doprinosi za zapošljavanje</t>
  </si>
  <si>
    <t>Naknade za prijevoz</t>
  </si>
  <si>
    <t>Stručno usavršavanje zaposlenika</t>
  </si>
  <si>
    <t>Ostale naknade troškova zaposlenima</t>
  </si>
  <si>
    <t>Rashodi za materijal i energiju</t>
  </si>
  <si>
    <t xml:space="preserve"> Uredski materijal i ostali materijanu rashodi</t>
  </si>
  <si>
    <t xml:space="preserve"> Energija</t>
  </si>
  <si>
    <t xml:space="preserve"> Materijal i dijelovi za tekuće investicijsko održavanje</t>
  </si>
  <si>
    <t xml:space="preserve"> Sitni inventar i auto gume</t>
  </si>
  <si>
    <t xml:space="preserve"> Službena, radna i zaštitna odjeća</t>
  </si>
  <si>
    <t xml:space="preserve"> Materijal i sirovine</t>
  </si>
  <si>
    <t>Rashodi za usluge</t>
  </si>
  <si>
    <t>Usluge telefona, pošte i prijevoza</t>
  </si>
  <si>
    <t>Usluge tekućeg i investicijskog održavanja</t>
  </si>
  <si>
    <t xml:space="preserve"> Usluge promidžbe i informiranja</t>
  </si>
  <si>
    <t xml:space="preserve"> Komunalne usluge</t>
  </si>
  <si>
    <t xml:space="preserve"> Zakupnine i najamnine</t>
  </si>
  <si>
    <t xml:space="preserve"> Zdravstvene usluge</t>
  </si>
  <si>
    <t xml:space="preserve"> Intelektualne i osobne usluge</t>
  </si>
  <si>
    <t>Računalne usluge</t>
  </si>
  <si>
    <t xml:space="preserve"> Ostale usluge</t>
  </si>
  <si>
    <t>Naknade troškova osobama izvan radnog odnosa</t>
  </si>
  <si>
    <t>Ostali nespomenuti rashodi poslovanja</t>
  </si>
  <si>
    <t xml:space="preserve"> Premije osiguranja</t>
  </si>
  <si>
    <t xml:space="preserve"> Reprezentacija</t>
  </si>
  <si>
    <t>Članarine</t>
  </si>
  <si>
    <t xml:space="preserve"> Pristojbe i naknade</t>
  </si>
  <si>
    <t>Troškovi sudskih postupaka</t>
  </si>
  <si>
    <t>Financijski rashodi</t>
  </si>
  <si>
    <t>Ostali financijski rashodi</t>
  </si>
  <si>
    <t xml:space="preserve"> Bankarske usluge i usluge platnog prometa</t>
  </si>
  <si>
    <t xml:space="preserve">Negativne tečajne razlike </t>
  </si>
  <si>
    <t xml:space="preserve"> Ostali nespomenuti financijski rashodi</t>
  </si>
  <si>
    <t>Zatezne kamate</t>
  </si>
  <si>
    <t>Naknade građanima i kućanstvima na temelju osiguranja i druge naknade</t>
  </si>
  <si>
    <t xml:space="preserve"> Ostale naknade građanima i kućanstvima iz proračuna</t>
  </si>
  <si>
    <t xml:space="preserve"> Naknade građanima i kućanstvima u novcu</t>
  </si>
  <si>
    <t>Naknade građanima i kućanstvima u naravi</t>
  </si>
  <si>
    <t>Tekuće donacije</t>
  </si>
  <si>
    <t>Tekuće donacije u novcu</t>
  </si>
  <si>
    <t>Tekuće donacije u naravi</t>
  </si>
  <si>
    <t>Ostali rashodi</t>
  </si>
  <si>
    <t>Građevinski objekti</t>
  </si>
  <si>
    <t xml:space="preserve"> Poslovni objekti</t>
  </si>
  <si>
    <t>Postrojenja i oprema</t>
  </si>
  <si>
    <t xml:space="preserve"> Komunikacijska oprema</t>
  </si>
  <si>
    <t>Oprema za održavanje i zaštitu</t>
  </si>
  <si>
    <t xml:space="preserve"> Prijevozna sredstva</t>
  </si>
  <si>
    <t>Knjige, umjetnička djela i ostale izložbene vrijednosti</t>
  </si>
  <si>
    <t xml:space="preserve"> Knjige u knjižnicama </t>
  </si>
  <si>
    <t xml:space="preserve"> Rashodi za  dodatna ulaganja na nefinancijskoj imovini</t>
  </si>
  <si>
    <t xml:space="preserve"> Dodatna ulaganja na građevinskim objektima</t>
  </si>
  <si>
    <t>Oznaka</t>
  </si>
  <si>
    <t>Indeks % (5)</t>
  </si>
  <si>
    <t>Indeks % (6)</t>
  </si>
  <si>
    <t>A. RAČUN PRIHODA I RASHODA</t>
  </si>
  <si>
    <t>Izvor: 1 OPĆI PRIHODI I PRIMICI</t>
  </si>
  <si>
    <t>Izvor: 11 Opći prihodi i primici</t>
  </si>
  <si>
    <t>Izvor: 3 VLASTITI PRIHODI</t>
  </si>
  <si>
    <t>Izvor: 31 Vlastiti prihodi</t>
  </si>
  <si>
    <t>Izvor: 4 PRIHODI ZA POSEBNE NAMJENE</t>
  </si>
  <si>
    <t>Izvor: 43 Ostali prihodi za posebne namjene</t>
  </si>
  <si>
    <t>Izvor: 44 Decentralizirana sredstva</t>
  </si>
  <si>
    <t>Izvor: 5 POMOĆI</t>
  </si>
  <si>
    <t>Izvor: 51 Pomoći EU</t>
  </si>
  <si>
    <t>Izvor: 52 Ostale pomoći</t>
  </si>
  <si>
    <t>Izvor: 6 DONACIJE</t>
  </si>
  <si>
    <t>Izvor: 61 Donacije</t>
  </si>
  <si>
    <t>Izvor: 7 PRIHODI OD NEFINANCIJSKE IMOVINE I NADOKNADE ŠTETA S OSNOVA OSIGURANJA</t>
  </si>
  <si>
    <t>Izvor: 71 Prihodi od nefinancijske imovine</t>
  </si>
  <si>
    <t>SVEUKUPNO PRIHODI</t>
  </si>
  <si>
    <t>SVEUKUPNO RASHODI</t>
  </si>
  <si>
    <t>Funk. Klas: 09 Obrazovanje</t>
  </si>
  <si>
    <t>092 Srednjoškolsko obrazovanje</t>
  </si>
  <si>
    <t>Članak 3.</t>
  </si>
  <si>
    <t>Tekući plan (2.)</t>
  </si>
  <si>
    <t>Ostvarenje (3.)</t>
  </si>
  <si>
    <t>Indeks (3./2.)</t>
  </si>
  <si>
    <t>SVEUKUPNO</t>
  </si>
  <si>
    <t>Razdjel: 015 UPRAVNI ODJEL ZA PROSVJETU, KULTURU I SPORT</t>
  </si>
  <si>
    <t>Glava: 01503 SREDNJEŠKOLSKO OBRAZOVANJE</t>
  </si>
  <si>
    <t>Program: 1140 PROGRAMI EUROPSKIH POSLOVA</t>
  </si>
  <si>
    <t>T114010 Međunarodni projekti iz EU fondova</t>
  </si>
  <si>
    <t>31 Rashodi za zaposlene</t>
  </si>
  <si>
    <t>VR153033 Plaće (Bruto)</t>
  </si>
  <si>
    <t>VR153035 Doprinosi na plaće</t>
  </si>
  <si>
    <t>32 Materijalni rashodi</t>
  </si>
  <si>
    <t>VR153036 Naknade troškova zaposlenima</t>
  </si>
  <si>
    <t>3211 Službena putovanja</t>
  </si>
  <si>
    <t>3221 Uredski materijal i ostali materijalni rashodi</t>
  </si>
  <si>
    <t>3222 Materijal i sirovine</t>
  </si>
  <si>
    <t>3231 Usluge telefona, pošte i prijevoza</t>
  </si>
  <si>
    <t>3237 Intelektualne i osobne usluge</t>
  </si>
  <si>
    <t>3239 Ostale usluge</t>
  </si>
  <si>
    <t>3299 Ostali nespomenuti rashodi poslovanja</t>
  </si>
  <si>
    <t>T114036 Školska Shema</t>
  </si>
  <si>
    <t>VR153058.1 Rashodi za materijal i energiju</t>
  </si>
  <si>
    <t>VR153058 Rashodi za materijal i energiju</t>
  </si>
  <si>
    <t>Program: 1210 JAVNE POTREBE U OBRAZOVANJU IZNAD ZAKONSKOG STANDARDA</t>
  </si>
  <si>
    <t>A121006 Centri izvrsnosti</t>
  </si>
  <si>
    <t>3224 Materijal i dijelovi za tekuće i investicijsko održavanje</t>
  </si>
  <si>
    <t>3111 Plaće za redovan rad</t>
  </si>
  <si>
    <t>3132 Doprinosi za obvezno zdravstveno osiguranje</t>
  </si>
  <si>
    <t>3121 Ostali rashodi za zaposlene</t>
  </si>
  <si>
    <t>3213 Stručno usavršavanje zaposlenika</t>
  </si>
  <si>
    <t>A121016 Programi u školstvu iznad zakonskog standarda</t>
  </si>
  <si>
    <t>3225 Sitni inventar i auto gume</t>
  </si>
  <si>
    <t>3235 Zakupnine i najamnine</t>
  </si>
  <si>
    <t>A121019 Prehrana učenika</t>
  </si>
  <si>
    <t>37 Naknade građanima i kućanstvima na temelju osiguranja i druge naknade</t>
  </si>
  <si>
    <t>R153039 Ostale naknade građanima i kućanstvima iz proračuna</t>
  </si>
  <si>
    <t>3721 Naknade građanima i kućanstvima u novcu</t>
  </si>
  <si>
    <t>A121023 Građanski odgoj</t>
  </si>
  <si>
    <t>3232 Usluge tekućeg i investicijskog održavanja</t>
  </si>
  <si>
    <t>42 Rashodi za nabavu proizvedene dugotrajne imovine</t>
  </si>
  <si>
    <t>A121025 Opskrba školskih ustanova besplatnim higijenskim potrepštinama</t>
  </si>
  <si>
    <t>38 Ostali rashodi</t>
  </si>
  <si>
    <t>VR153105 Tekuće donacije-besplatne higijenske potrepštine</t>
  </si>
  <si>
    <t>3812 Tekuće donacije u naravi</t>
  </si>
  <si>
    <t>Program: 1240 ZAKONSKI STANDARD JAVNIH USTANOVA SŠ</t>
  </si>
  <si>
    <t>A124001 Odgojnoobrazovno, administrativno i tehničko osoblje</t>
  </si>
  <si>
    <t>34 Financijski rashodi</t>
  </si>
  <si>
    <t>3431 Bankarske usluge i usluge platnog prometa</t>
  </si>
  <si>
    <t>3432 Negativne tečajne razlike i razlike zbog primjene valutne klauzule</t>
  </si>
  <si>
    <t>3433 Zatezne kamate</t>
  </si>
  <si>
    <t>3212 Naknade za prijevoz, za rad na terenu i odvojeni život</t>
  </si>
  <si>
    <t>3223 Energija</t>
  </si>
  <si>
    <t>3234 Komunalne usluge</t>
  </si>
  <si>
    <t>3238 Računalne usluge</t>
  </si>
  <si>
    <t>3292 Premije osiguranja</t>
  </si>
  <si>
    <t>3293 Reprezentacija</t>
  </si>
  <si>
    <t>3294 Članarine i norme</t>
  </si>
  <si>
    <t>3113 Plaće za prekovremeni rad</t>
  </si>
  <si>
    <t>VR153023.2 Ostali financijski rashodi</t>
  </si>
  <si>
    <t>K124001 Izgradnja i održavanje školskih objekata</t>
  </si>
  <si>
    <t>Predsjednica Školskog odbora:</t>
  </si>
  <si>
    <t>19263 STROJARSKA I PROMETNA ŠKOLA</t>
  </si>
  <si>
    <t>3241 Naknade troškova osobama izvan radnog odnosa</t>
  </si>
  <si>
    <t>4221 Uredska oprema i namještaj</t>
  </si>
  <si>
    <t>4511 Dodatna ulaganja na građevinskim objektima</t>
  </si>
  <si>
    <t>45 Rashodi za dodatna ulaganja na nefinancijskoj imovini</t>
  </si>
  <si>
    <t>3114 Plaće za posebne uvjete rada</t>
  </si>
  <si>
    <t>3225 Sitni inventar i autogume</t>
  </si>
  <si>
    <t>3131 Doprinosi za mirovinsko osiguranje</t>
  </si>
  <si>
    <t>3132 Doprinosi za zdravstveno osigoranje</t>
  </si>
  <si>
    <t>3212 Naknade za prijevoz</t>
  </si>
  <si>
    <t>3231 Usluge telefona, pošte prijevoza</t>
  </si>
  <si>
    <t>3434 Ostali nespomenuti financijski rashodi</t>
  </si>
  <si>
    <t>3239 Ostale nespomenute usluge</t>
  </si>
  <si>
    <t>3214 Ostale naknade troškova zaposlenima</t>
  </si>
  <si>
    <t>4227 Uređaji, strojevi i oprema za ostale namjene</t>
  </si>
  <si>
    <t>3227 Službena, radna i zaštitna odjeća i obuća</t>
  </si>
  <si>
    <t>3233 Usluge promidžbe i informiranja</t>
  </si>
  <si>
    <t>3236 Zdravstvene i veterinarske usluge</t>
  </si>
  <si>
    <t>3295 Pristojbe i naknade</t>
  </si>
  <si>
    <t>3231 usluge telefona, pošte i prijevoza</t>
  </si>
  <si>
    <t>Aleksandra Schill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</si>
  <si>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</si>
  <si>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</si>
  <si>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 temeljem prijenosa EU sredstava</t>
  </si>
  <si>
    <t>Kamate za primljene kredite i zajmove</t>
  </si>
  <si>
    <t>Kamate za primljene kredite i zajmove od kreditnih institucija</t>
  </si>
  <si>
    <t>Rashodi za nabavu neproizvedene dugotrajne imovine</t>
  </si>
  <si>
    <t>Zermljište</t>
  </si>
  <si>
    <t>Nemateriojalna proizvedena imovina</t>
  </si>
  <si>
    <t>Ulaganja u račlunalne programe</t>
  </si>
  <si>
    <t>T114017 Asistenti u nastavi</t>
  </si>
  <si>
    <t>4241 Knjige</t>
  </si>
  <si>
    <t>K122001 Izgradnja i ulaganje u objekte srednjih i osnovnih škola</t>
  </si>
  <si>
    <t>K114012 Solarne eklektrane</t>
  </si>
  <si>
    <t>4223 Oprema za održavanje i zaštitu</t>
  </si>
  <si>
    <t xml:space="preserve">          R 153002 Plaće (Bruto)</t>
  </si>
  <si>
    <t xml:space="preserve"> 3111 Plaće za redovan rad</t>
  </si>
  <si>
    <t xml:space="preserve">          R153003 Ostali rashodi za zaposlene</t>
  </si>
  <si>
    <t xml:space="preserve"> 3121 Ostali rashodi za zaposlene</t>
  </si>
  <si>
    <t xml:space="preserve">          R153004 Doprinosi na plaće</t>
  </si>
  <si>
    <t xml:space="preserve"> R153005 Naknade troškova zaposlenima</t>
  </si>
  <si>
    <t xml:space="preserve"> 3212 Naknade za prijevoz</t>
  </si>
  <si>
    <t xml:space="preserve"> R153095-1</t>
  </si>
  <si>
    <t xml:space="preserve"> 3223 Energija</t>
  </si>
  <si>
    <t>Rebalans (1.)</t>
  </si>
  <si>
    <t>R153096 Oprema</t>
  </si>
  <si>
    <t>R153081.1 Ostali nespomenuti rashodi-ŽUPANIJA financira No</t>
  </si>
  <si>
    <t>R153081 Rashodi za usuige-ŽUPANIJA (IF44)</t>
  </si>
  <si>
    <t>41 Rashodi za nabavu neproizvedene dugotrajne imovine</t>
  </si>
  <si>
    <t>3423 Kamate za prmljene kredite i zajmove od kreditnih i ostalih financijskih institucija izvan javnog sektora</t>
  </si>
  <si>
    <t xml:space="preserve">         34 Financijski rashodi</t>
  </si>
  <si>
    <t>VR153034 Ostali rashodi za zaposlene</t>
  </si>
  <si>
    <t>B. RAČUN FINANCIRANJA</t>
  </si>
  <si>
    <t>NETO FINANCIRANJE</t>
  </si>
  <si>
    <t>RASHODI I IZDACI</t>
  </si>
  <si>
    <t>RAZLIKA - višak/manjak</t>
  </si>
  <si>
    <t>UKUPAN DONOS MANJKA IZ PRETHODNIH GODINA*</t>
  </si>
  <si>
    <t>UKUPAN DONOS VIŠKA IZ PRETHODNIH GODINA*</t>
  </si>
  <si>
    <t>D. SREDSTVA IZ PRETHODNIH GODINA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</si>
  <si>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</si>
  <si>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C.FINANCIJSKI PLAN UKUPNO</t>
  </si>
  <si>
    <t>PRIHODI I PRIMICI</t>
  </si>
  <si>
    <t>Rashodi i izdaci u Posebnom dijelu Financijskog plana iskazani po organizacijskoj i programskoj klasifikaciji, izvršeni su kako slijedi:</t>
  </si>
  <si>
    <t>VIŠAK/MANJAK PRIHODA  (preneseni)</t>
  </si>
  <si>
    <t xml:space="preserve">VIŠAK/MANJAK PRIHODA  </t>
  </si>
  <si>
    <t xml:space="preserve"> 3132 Doprinosi za zdravstveno osigoranje</t>
  </si>
  <si>
    <t>Nematerijalna imovina</t>
  </si>
  <si>
    <t>Materijalna imovina-prirodna bogatstva</t>
  </si>
  <si>
    <t>Licence</t>
  </si>
  <si>
    <t>4222 Komunikacijska oprema</t>
  </si>
  <si>
    <t>4123 Licence</t>
  </si>
  <si>
    <t>Rashodi za nabavu proizvedene dugotrajne imovine</t>
  </si>
  <si>
    <t xml:space="preserve">                 na web stranici STROJARSKE I PROMETNE ŠKOLE</t>
  </si>
  <si>
    <t>PRIJEDLOG IZVJEŠTAJA O IZVRŠENJU POLUGODIŠNJEG FINANCIJSKOG PLANA STROJARSKE I PROMETNE ŠKOLE ZA 2025. GODINU</t>
  </si>
  <si>
    <t xml:space="preserve">OSTVARENJE  /  IZVRŠENJE           I-VI
2024. </t>
  </si>
  <si>
    <t>2025.*</t>
  </si>
  <si>
    <t>TEKUĆI PLAN 2025.*</t>
  </si>
  <si>
    <t xml:space="preserve">OSTVARENJE  /  IZVRŠENJE           I-VI
2025. </t>
  </si>
  <si>
    <t xml:space="preserve">OSTVARENJE/ IZVRŠENJE I-VI 2024. </t>
  </si>
  <si>
    <t xml:space="preserve"> REBALANS 2025.*</t>
  </si>
  <si>
    <t xml:space="preserve">OSTVARENJE/IZVRŠENJE I-VI  2025. </t>
  </si>
  <si>
    <t>Izvršenje I-VI 2024. (1)</t>
  </si>
  <si>
    <t>Rebalans 2025. (2)</t>
  </si>
  <si>
    <t>Tekući plan 2025. (3)</t>
  </si>
  <si>
    <t>Izvršenje I-VI 2025. (4)</t>
  </si>
  <si>
    <t xml:space="preserve">IZVRŠENJE I-VI 2024. </t>
  </si>
  <si>
    <t xml:space="preserve">IZVRŠENJE I-VI 2025. </t>
  </si>
  <si>
    <t>T114066 Projekti Erasmus +</t>
  </si>
  <si>
    <t>U Varaždinu, 28.07.2025. godine</t>
  </si>
  <si>
    <t>Temeljem odredbi članka 81.,82.,83.,84.,85.,86. Zakona o proračunu (Narodne novine br. 144/2021), članka 52. Pravilnika o polugodišnjem i godišnjem izvještaju o izvršenju proračuna i financijskog plana (Narodne novine br. 85/2023), članka 29. Odluke o izvršavanju Proračuna Varaždinske županije za 2025. godinu (Službeni vjesnik Varaždinske županije br. 104/24) i članka 71. Statuta Strojarske i prometne škole, Školski odbor na sjednici održanoj 28.07.2025. godine, donosi:</t>
  </si>
  <si>
    <t xml:space="preserve">              Prijedlog izvještaja o polugodišnjem izvršenju Financijskog plana za 2025. godinu  stupa na snagu danom donošenja, a objavljuje se </t>
  </si>
  <si>
    <t xml:space="preserve">OSTVARENJE/IZVRŠENJE I-VI 2024. </t>
  </si>
  <si>
    <t>TEKUĆI PLAN 2025.**</t>
  </si>
  <si>
    <t xml:space="preserve">OSTVARENJE/IZVRŠENJE I-VI
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</si>
</sst>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7.5"/>
      <color rgb="FF000000"/>
      <name val="Microsoft Sans Serif"/>
      <family val="2"/>
      <charset val="238"/>
    </font>
    <font>
      <b/>
      <sz val="15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Verdana"/>
      <family val="2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2" fillId="0" borderId="0" xfId="0" applyFont="1"/>
    <xf numFmtId="0" fontId="0" fillId="0" borderId="3" xfId="0" applyBorder="1"/>
    <xf numFmtId="0" fontId="6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/>
    </xf>
    <xf numFmtId="0" fontId="13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3" borderId="0" xfId="0" applyFill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5" fillId="2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18" fillId="0" borderId="3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18" fillId="0" borderId="3" xfId="0" applyFont="1" applyBorder="1"/>
    <xf numFmtId="0" fontId="20" fillId="0" borderId="6" xfId="0" applyFont="1" applyBorder="1" applyAlignment="1">
      <alignment horizontal="center" vertical="center" wrapText="1" indent="1"/>
    </xf>
    <xf numFmtId="0" fontId="21" fillId="4" borderId="7" xfId="0" applyFont="1" applyFill="1" applyBorder="1" applyAlignment="1">
      <alignment horizontal="left" wrapText="1" indent="1"/>
    </xf>
    <xf numFmtId="0" fontId="16" fillId="5" borderId="7" xfId="0" applyFont="1" applyFill="1" applyBorder="1" applyAlignment="1">
      <alignment horizontal="left" wrapText="1" indent="3"/>
    </xf>
    <xf numFmtId="4" fontId="16" fillId="5" borderId="7" xfId="0" applyNumberFormat="1" applyFont="1" applyFill="1" applyBorder="1" applyAlignment="1">
      <alignment horizontal="right" wrapText="1" indent="1"/>
    </xf>
    <xf numFmtId="4" fontId="23" fillId="5" borderId="7" xfId="0" applyNumberFormat="1" applyFont="1" applyFill="1" applyBorder="1" applyAlignment="1">
      <alignment horizontal="right" wrapText="1" indent="1"/>
    </xf>
    <xf numFmtId="4" fontId="0" fillId="0" borderId="0" xfId="0" applyNumberFormat="1" applyAlignment="1">
      <alignment horizontal="right"/>
    </xf>
    <xf numFmtId="4" fontId="20" fillId="0" borderId="6" xfId="0" applyNumberFormat="1" applyFont="1" applyBorder="1" applyAlignment="1">
      <alignment horizontal="right" vertical="center" wrapText="1" indent="1"/>
    </xf>
    <xf numFmtId="4" fontId="21" fillId="4" borderId="7" xfId="0" applyNumberFormat="1" applyFont="1" applyFill="1" applyBorder="1" applyAlignment="1">
      <alignment horizontal="right" wrapText="1" indent="1"/>
    </xf>
    <xf numFmtId="4" fontId="22" fillId="4" borderId="7" xfId="0" applyNumberFormat="1" applyFont="1" applyFill="1" applyBorder="1" applyAlignment="1">
      <alignment horizontal="right" wrapText="1" indent="1"/>
    </xf>
    <xf numFmtId="0" fontId="25" fillId="2" borderId="0" xfId="0" applyFont="1" applyFill="1" applyAlignment="1">
      <alignment horizontal="center"/>
    </xf>
    <xf numFmtId="164" fontId="25" fillId="2" borderId="0" xfId="0" applyNumberFormat="1" applyFont="1" applyFill="1" applyAlignment="1">
      <alignment horizontal="center"/>
    </xf>
    <xf numFmtId="0" fontId="27" fillId="2" borderId="0" xfId="0" applyFont="1" applyFill="1"/>
    <xf numFmtId="164" fontId="27" fillId="2" borderId="0" xfId="0" applyNumberFormat="1" applyFont="1" applyFill="1"/>
    <xf numFmtId="0" fontId="27" fillId="0" borderId="0" xfId="0" applyFont="1"/>
    <xf numFmtId="0" fontId="29" fillId="0" borderId="6" xfId="0" applyFont="1" applyBorder="1" applyAlignment="1">
      <alignment horizontal="center" vertical="center" wrapText="1" indent="1"/>
    </xf>
    <xf numFmtId="0" fontId="8" fillId="5" borderId="7" xfId="0" applyFont="1" applyFill="1" applyBorder="1" applyAlignment="1">
      <alignment horizontal="left" wrapText="1" indent="1"/>
    </xf>
    <xf numFmtId="4" fontId="8" fillId="5" borderId="7" xfId="0" applyNumberFormat="1" applyFont="1" applyFill="1" applyBorder="1" applyAlignment="1">
      <alignment horizontal="right" wrapText="1" indent="1"/>
    </xf>
    <xf numFmtId="0" fontId="6" fillId="5" borderId="7" xfId="0" applyFont="1" applyFill="1" applyBorder="1" applyAlignment="1">
      <alignment horizontal="left" wrapText="1" indent="1"/>
    </xf>
    <xf numFmtId="0" fontId="6" fillId="5" borderId="7" xfId="0" applyFont="1" applyFill="1" applyBorder="1" applyAlignment="1">
      <alignment horizontal="left" wrapText="1" indent="3"/>
    </xf>
    <xf numFmtId="0" fontId="8" fillId="5" borderId="7" xfId="0" applyFont="1" applyFill="1" applyBorder="1" applyAlignment="1">
      <alignment horizontal="left" wrapText="1" indent="4"/>
    </xf>
    <xf numFmtId="0" fontId="6" fillId="5" borderId="7" xfId="0" applyFont="1" applyFill="1" applyBorder="1" applyAlignment="1">
      <alignment horizontal="left" wrapText="1" indent="5"/>
    </xf>
    <xf numFmtId="0" fontId="6" fillId="5" borderId="0" xfId="0" applyFont="1" applyFill="1" applyAlignment="1">
      <alignment horizontal="left" wrapText="1" indent="5"/>
    </xf>
    <xf numFmtId="0" fontId="6" fillId="5" borderId="0" xfId="0" applyFont="1" applyFill="1" applyAlignment="1">
      <alignment horizontal="left" wrapText="1" indent="1"/>
    </xf>
    <xf numFmtId="4" fontId="6" fillId="5" borderId="7" xfId="0" applyNumberFormat="1" applyFont="1" applyFill="1" applyBorder="1" applyAlignment="1">
      <alignment wrapText="1"/>
    </xf>
    <xf numFmtId="4" fontId="8" fillId="5" borderId="7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left" wrapText="1" indent="3"/>
    </xf>
    <xf numFmtId="4" fontId="6" fillId="2" borderId="7" xfId="0" applyNumberFormat="1" applyFont="1" applyFill="1" applyBorder="1" applyAlignment="1">
      <alignment wrapText="1"/>
    </xf>
    <xf numFmtId="0" fontId="8" fillId="2" borderId="7" xfId="0" applyFont="1" applyFill="1" applyBorder="1" applyAlignment="1">
      <alignment horizontal="left" wrapText="1" indent="4"/>
    </xf>
    <xf numFmtId="4" fontId="8" fillId="2" borderId="7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left" wrapText="1" indent="5"/>
    </xf>
    <xf numFmtId="0" fontId="25" fillId="2" borderId="0" xfId="0" applyFont="1" applyFill="1"/>
    <xf numFmtId="0" fontId="6" fillId="5" borderId="0" xfId="0" applyFont="1" applyFill="1" applyAlignment="1">
      <alignment wrapText="1"/>
    </xf>
    <xf numFmtId="4" fontId="6" fillId="5" borderId="0" xfId="0" applyNumberFormat="1" applyFont="1" applyFill="1" applyAlignment="1">
      <alignment wrapText="1"/>
    </xf>
    <xf numFmtId="4" fontId="8" fillId="6" borderId="7" xfId="0" applyNumberFormat="1" applyFont="1" applyFill="1" applyBorder="1" applyAlignment="1">
      <alignment horizontal="right" wrapText="1" indent="1"/>
    </xf>
    <xf numFmtId="4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 applyAlignment="1">
      <alignment horizontal="right"/>
    </xf>
    <xf numFmtId="4" fontId="20" fillId="2" borderId="6" xfId="0" applyNumberFormat="1" applyFont="1" applyFill="1" applyBorder="1" applyAlignment="1">
      <alignment horizontal="right" vertical="center" wrapText="1" indent="1"/>
    </xf>
    <xf numFmtId="4" fontId="16" fillId="2" borderId="7" xfId="0" applyNumberFormat="1" applyFont="1" applyFill="1" applyBorder="1" applyAlignment="1">
      <alignment horizontal="right" wrapText="1" indent="1"/>
    </xf>
    <xf numFmtId="4" fontId="21" fillId="7" borderId="7" xfId="0" applyNumberFormat="1" applyFont="1" applyFill="1" applyBorder="1" applyAlignment="1">
      <alignment horizontal="right" wrapText="1" indent="1"/>
    </xf>
    <xf numFmtId="0" fontId="6" fillId="2" borderId="7" xfId="0" applyFont="1" applyFill="1" applyBorder="1" applyAlignment="1">
      <alignment horizontal="left" wrapText="1" indent="1"/>
    </xf>
    <xf numFmtId="4" fontId="0" fillId="2" borderId="3" xfId="0" applyNumberFormat="1" applyFill="1" applyBorder="1"/>
    <xf numFmtId="4" fontId="8" fillId="6" borderId="7" xfId="0" applyNumberFormat="1" applyFont="1" applyFill="1" applyBorder="1" applyAlignment="1">
      <alignment wrapText="1"/>
    </xf>
    <xf numFmtId="0" fontId="8" fillId="6" borderId="7" xfId="0" applyFont="1" applyFill="1" applyBorder="1" applyAlignment="1">
      <alignment horizontal="left" wrapText="1" indent="1"/>
    </xf>
    <xf numFmtId="0" fontId="8" fillId="5" borderId="7" xfId="0" applyFont="1" applyFill="1" applyBorder="1" applyAlignment="1">
      <alignment horizontal="left" wrapText="1"/>
    </xf>
    <xf numFmtId="4" fontId="21" fillId="9" borderId="7" xfId="0" applyNumberFormat="1" applyFont="1" applyFill="1" applyBorder="1" applyAlignment="1">
      <alignment horizontal="right" wrapText="1" indent="1"/>
    </xf>
    <xf numFmtId="0" fontId="24" fillId="8" borderId="7" xfId="0" applyFont="1" applyFill="1" applyBorder="1" applyAlignment="1">
      <alignment horizontal="left" wrapText="1" indent="2"/>
    </xf>
    <xf numFmtId="4" fontId="24" fillId="8" borderId="7" xfId="0" applyNumberFormat="1" applyFont="1" applyFill="1" applyBorder="1" applyAlignment="1">
      <alignment horizontal="right" wrapText="1" indent="1"/>
    </xf>
    <xf numFmtId="4" fontId="16" fillId="8" borderId="7" xfId="0" applyNumberFormat="1" applyFont="1" applyFill="1" applyBorder="1" applyAlignment="1">
      <alignment horizontal="right" wrapText="1" indent="1"/>
    </xf>
    <xf numFmtId="4" fontId="23" fillId="8" borderId="7" xfId="0" applyNumberFormat="1" applyFont="1" applyFill="1" applyBorder="1" applyAlignment="1">
      <alignment horizontal="right" wrapText="1" indent="1"/>
    </xf>
    <xf numFmtId="0" fontId="8" fillId="10" borderId="7" xfId="0" applyFont="1" applyFill="1" applyBorder="1" applyAlignment="1">
      <alignment horizontal="left" wrapText="1" indent="1"/>
    </xf>
    <xf numFmtId="4" fontId="8" fillId="10" borderId="7" xfId="0" applyNumberFormat="1" applyFont="1" applyFill="1" applyBorder="1" applyAlignment="1">
      <alignment wrapText="1"/>
    </xf>
    <xf numFmtId="4" fontId="8" fillId="10" borderId="7" xfId="0" applyNumberFormat="1" applyFont="1" applyFill="1" applyBorder="1" applyAlignment="1">
      <alignment horizontal="right" wrapText="1" indent="1"/>
    </xf>
    <xf numFmtId="0" fontId="34" fillId="0" borderId="0" xfId="0" applyFont="1"/>
    <xf numFmtId="0" fontId="3" fillId="11" borderId="0" xfId="0" applyFont="1" applyFill="1" applyAlignment="1">
      <alignment horizontal="center" vertical="center" wrapText="1"/>
    </xf>
    <xf numFmtId="0" fontId="3" fillId="11" borderId="0" xfId="0" applyFont="1" applyFill="1"/>
    <xf numFmtId="3" fontId="4" fillId="11" borderId="0" xfId="0" applyNumberFormat="1" applyFont="1" applyFill="1" applyAlignment="1">
      <alignment horizontal="right"/>
    </xf>
    <xf numFmtId="0" fontId="35" fillId="11" borderId="0" xfId="0" applyFont="1" applyFill="1"/>
    <xf numFmtId="4" fontId="8" fillId="0" borderId="0" xfId="0" quotePrefix="1" applyNumberFormat="1" applyFont="1" applyAlignment="1">
      <alignment horizontal="right" wrapText="1"/>
    </xf>
    <xf numFmtId="4" fontId="8" fillId="11" borderId="5" xfId="0" applyNumberFormat="1" applyFont="1" applyFill="1" applyBorder="1" applyAlignment="1">
      <alignment horizontal="right" vertical="top" wrapText="1"/>
    </xf>
    <xf numFmtId="4" fontId="0" fillId="2" borderId="0" xfId="0" applyNumberFormat="1" applyFill="1"/>
    <xf numFmtId="0" fontId="10" fillId="0" borderId="0" xfId="0" applyFont="1"/>
    <xf numFmtId="4" fontId="10" fillId="11" borderId="5" xfId="0" applyNumberFormat="1" applyFont="1" applyFill="1" applyBorder="1" applyAlignment="1">
      <alignment horizontal="right" wrapText="1"/>
    </xf>
    <xf numFmtId="4" fontId="10" fillId="11" borderId="5" xfId="0" applyNumberFormat="1" applyFont="1" applyFill="1" applyBorder="1" applyAlignment="1">
      <alignment horizontal="right"/>
    </xf>
    <xf numFmtId="4" fontId="6" fillId="5" borderId="0" xfId="0" applyNumberFormat="1" applyFont="1" applyFill="1" applyAlignment="1">
      <alignment horizontal="left" wrapText="1" indent="1"/>
    </xf>
    <xf numFmtId="0" fontId="36" fillId="0" borderId="6" xfId="0" applyFont="1" applyBorder="1" applyAlignment="1">
      <alignment horizontal="center" vertical="center" wrapText="1" indent="1"/>
    </xf>
    <xf numFmtId="0" fontId="36" fillId="0" borderId="6" xfId="0" applyFont="1" applyBorder="1" applyAlignment="1">
      <alignment vertical="center" wrapText="1"/>
    </xf>
    <xf numFmtId="0" fontId="28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7" fillId="2" borderId="0" xfId="0" applyFont="1" applyFill="1" applyAlignment="1"/>
    <xf numFmtId="164" fontId="27" fillId="2" borderId="0" xfId="0" applyNumberFormat="1" applyFont="1" applyFill="1" applyAlignment="1"/>
    <xf numFmtId="4" fontId="8" fillId="2" borderId="7" xfId="0" applyNumberFormat="1" applyFont="1" applyFill="1" applyBorder="1" applyAlignment="1">
      <alignment horizontal="right" wrapText="1" inden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0" fontId="8" fillId="2" borderId="2" xfId="0" quotePrefix="1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11" fillId="0" borderId="3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/>
    </xf>
    <xf numFmtId="0" fontId="15" fillId="0" borderId="5" xfId="0" applyFont="1" applyBorder="1" applyAlignment="1">
      <alignment horizontal="left" wrapText="1"/>
    </xf>
    <xf numFmtId="0" fontId="5" fillId="0" borderId="1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center" wrapText="1"/>
    </xf>
    <xf numFmtId="0" fontId="5" fillId="0" borderId="4" xfId="0" quotePrefix="1" applyFont="1" applyBorder="1" applyAlignment="1">
      <alignment horizontal="center" wrapText="1"/>
    </xf>
    <xf numFmtId="0" fontId="30" fillId="0" borderId="0" xfId="0" applyFont="1" applyAlignment="1">
      <alignment horizontal="justify" vertical="center" wrapText="1"/>
    </xf>
    <xf numFmtId="0" fontId="32" fillId="2" borderId="0" xfId="0" applyFont="1" applyFill="1" applyAlignment="1">
      <alignment horizontal="justify" vertical="center" wrapText="1"/>
    </xf>
    <xf numFmtId="0" fontId="34" fillId="2" borderId="0" xfId="0" applyFont="1" applyFill="1"/>
    <xf numFmtId="0" fontId="35" fillId="0" borderId="2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5" fillId="11" borderId="5" xfId="0" applyFont="1" applyFill="1" applyBorder="1" applyAlignment="1">
      <alignment horizontal="left" wrapText="1"/>
    </xf>
    <xf numFmtId="0" fontId="8" fillId="11" borderId="8" xfId="0" applyFont="1" applyFill="1" applyBorder="1" applyAlignment="1">
      <alignment horizontal="left" vertical="center" wrapText="1"/>
    </xf>
    <xf numFmtId="0" fontId="35" fillId="11" borderId="8" xfId="0" applyFont="1" applyFill="1" applyBorder="1" applyAlignment="1">
      <alignment wrapText="1"/>
    </xf>
    <xf numFmtId="0" fontId="33" fillId="2" borderId="0" xfId="0" applyFont="1" applyFill="1" applyAlignment="1">
      <alignment horizontal="justify" wrapText="1"/>
    </xf>
    <xf numFmtId="0" fontId="8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31" fillId="11" borderId="5" xfId="0" applyFont="1" applyFill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8" fillId="2" borderId="0" xfId="0" applyFont="1" applyFill="1" applyAlignment="1"/>
    <xf numFmtId="0" fontId="28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"/>
  <sheetViews>
    <sheetView zoomScale="70" zoomScaleNormal="70" workbookViewId="0">
      <selection activeCell="B5" sqref="B5:L5"/>
    </sheetView>
  </sheetViews>
  <sheetFormatPr defaultRowHeight="14.4" x14ac:dyDescent="0.3"/>
  <cols>
    <col min="6" max="6" width="15.21875" customWidth="1"/>
    <col min="7" max="7" width="15.77734375" customWidth="1"/>
    <col min="8" max="9" width="25.33203125" customWidth="1"/>
    <col min="10" max="12" width="15.6640625" customWidth="1"/>
  </cols>
  <sheetData>
    <row r="1" spans="2:12" ht="60.6" customHeight="1" x14ac:dyDescent="0.3">
      <c r="B1" s="145" t="s">
        <v>318</v>
      </c>
      <c r="C1" s="145"/>
      <c r="D1" s="145"/>
      <c r="E1" s="145"/>
      <c r="F1" s="145"/>
      <c r="G1" s="145"/>
      <c r="H1" s="145"/>
      <c r="I1" s="146"/>
      <c r="J1" s="146"/>
      <c r="K1" s="146"/>
    </row>
    <row r="3" spans="2:12" ht="42" customHeight="1" x14ac:dyDescent="0.3">
      <c r="B3" s="155" t="s">
        <v>302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2:12" ht="18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</row>
    <row r="5" spans="2:12" ht="15.75" customHeight="1" x14ac:dyDescent="0.3">
      <c r="B5" s="155" t="s">
        <v>10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2:12" ht="36" customHeight="1" x14ac:dyDescent="0.3">
      <c r="B6" s="126"/>
      <c r="C6" s="126"/>
      <c r="D6" s="126"/>
      <c r="E6" s="2"/>
      <c r="F6" s="2"/>
      <c r="G6" s="2"/>
      <c r="H6" s="2"/>
      <c r="I6" s="2"/>
      <c r="J6" s="3"/>
      <c r="K6" s="3"/>
    </row>
    <row r="7" spans="2:12" ht="18" customHeight="1" x14ac:dyDescent="0.3">
      <c r="B7" s="155" t="s">
        <v>53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2:12" ht="18" customHeight="1" x14ac:dyDescent="0.3">
      <c r="B8" s="30"/>
      <c r="C8" s="31"/>
      <c r="D8" s="31"/>
      <c r="E8" s="31"/>
      <c r="F8" s="31"/>
      <c r="G8" s="31"/>
      <c r="H8" s="31"/>
      <c r="I8" s="31"/>
      <c r="J8" s="31"/>
      <c r="K8" s="31"/>
    </row>
    <row r="9" spans="2:12" x14ac:dyDescent="0.3">
      <c r="B9" s="140" t="s">
        <v>54</v>
      </c>
      <c r="C9" s="140"/>
      <c r="D9" s="140"/>
      <c r="E9" s="140"/>
      <c r="F9" s="140"/>
      <c r="G9" s="4"/>
      <c r="H9" s="4"/>
      <c r="I9" s="4"/>
      <c r="J9" s="4"/>
      <c r="K9" s="14"/>
    </row>
    <row r="10" spans="2:12" ht="52.8" x14ac:dyDescent="0.3">
      <c r="B10" s="141" t="s">
        <v>5</v>
      </c>
      <c r="C10" s="142"/>
      <c r="D10" s="142"/>
      <c r="E10" s="142"/>
      <c r="F10" s="143"/>
      <c r="G10" s="18" t="s">
        <v>303</v>
      </c>
      <c r="H10" s="1" t="s">
        <v>304</v>
      </c>
      <c r="I10" s="1" t="s">
        <v>305</v>
      </c>
      <c r="J10" s="18" t="s">
        <v>306</v>
      </c>
      <c r="K10" s="1" t="s">
        <v>15</v>
      </c>
      <c r="L10" s="1" t="s">
        <v>46</v>
      </c>
    </row>
    <row r="11" spans="2:12" s="21" customFormat="1" ht="10.199999999999999" x14ac:dyDescent="0.2">
      <c r="B11" s="136">
        <v>1</v>
      </c>
      <c r="C11" s="136"/>
      <c r="D11" s="136"/>
      <c r="E11" s="136"/>
      <c r="F11" s="137"/>
      <c r="G11" s="20">
        <v>2</v>
      </c>
      <c r="H11" s="19">
        <v>3</v>
      </c>
      <c r="I11" s="19">
        <v>4</v>
      </c>
      <c r="J11" s="19">
        <v>5</v>
      </c>
      <c r="K11" s="19" t="s">
        <v>17</v>
      </c>
      <c r="L11" s="19" t="s">
        <v>18</v>
      </c>
    </row>
    <row r="12" spans="2:12" x14ac:dyDescent="0.3">
      <c r="B12" s="138" t="s">
        <v>148</v>
      </c>
      <c r="C12" s="122"/>
      <c r="D12" s="122"/>
      <c r="E12" s="122"/>
      <c r="F12" s="139"/>
      <c r="G12" s="36"/>
      <c r="H12" s="36"/>
      <c r="I12" s="36"/>
      <c r="J12" s="36"/>
      <c r="K12" s="36"/>
      <c r="L12" s="36"/>
    </row>
    <row r="13" spans="2:12" x14ac:dyDescent="0.3">
      <c r="B13" s="127" t="s">
        <v>47</v>
      </c>
      <c r="C13" s="128"/>
      <c r="D13" s="128"/>
      <c r="E13" s="128"/>
      <c r="F13" s="135"/>
      <c r="G13" s="35">
        <v>1791085.81</v>
      </c>
      <c r="H13" s="40">
        <f t="shared" ref="H13:H16" si="0">I13</f>
        <v>3466125</v>
      </c>
      <c r="I13" s="35">
        <v>3466125</v>
      </c>
      <c r="J13" s="35">
        <v>1805076.21</v>
      </c>
      <c r="K13" s="35">
        <f>J13/G13*100</f>
        <v>100.78111277091743</v>
      </c>
      <c r="L13" s="35">
        <f>J13/I13*100</f>
        <v>52.077643189440657</v>
      </c>
    </row>
    <row r="14" spans="2:12" x14ac:dyDescent="0.3">
      <c r="B14" s="134" t="s">
        <v>52</v>
      </c>
      <c r="C14" s="135"/>
      <c r="D14" s="135"/>
      <c r="E14" s="135"/>
      <c r="F14" s="135"/>
      <c r="G14" s="35">
        <v>0</v>
      </c>
      <c r="H14" s="40">
        <f t="shared" si="0"/>
        <v>200</v>
      </c>
      <c r="I14" s="35">
        <v>200</v>
      </c>
      <c r="J14" s="35">
        <v>0</v>
      </c>
      <c r="K14" s="35" t="e">
        <f>J14/G14*100</f>
        <v>#DIV/0!</v>
      </c>
      <c r="L14" s="35">
        <f t="shared" ref="L14:L16" si="1">J14/I14*100</f>
        <v>0</v>
      </c>
    </row>
    <row r="15" spans="2:12" x14ac:dyDescent="0.3">
      <c r="B15" s="156" t="s">
        <v>48</v>
      </c>
      <c r="C15" s="128"/>
      <c r="D15" s="128"/>
      <c r="E15" s="128"/>
      <c r="F15" s="128"/>
      <c r="G15" s="35">
        <v>1584357.31</v>
      </c>
      <c r="H15" s="40">
        <f t="shared" si="0"/>
        <v>3512925</v>
      </c>
      <c r="I15" s="35">
        <v>3512925</v>
      </c>
      <c r="J15" s="35">
        <v>1967065.35</v>
      </c>
      <c r="K15" s="35">
        <f>J15/G15*100</f>
        <v>124.15541226618888</v>
      </c>
      <c r="L15" s="35">
        <f t="shared" si="1"/>
        <v>55.995085292171055</v>
      </c>
    </row>
    <row r="16" spans="2:12" x14ac:dyDescent="0.3">
      <c r="B16" s="134" t="s">
        <v>49</v>
      </c>
      <c r="C16" s="135"/>
      <c r="D16" s="135"/>
      <c r="E16" s="135"/>
      <c r="F16" s="135"/>
      <c r="G16" s="35">
        <v>153443.09</v>
      </c>
      <c r="H16" s="40">
        <f t="shared" si="0"/>
        <v>8200</v>
      </c>
      <c r="I16" s="35">
        <v>8200</v>
      </c>
      <c r="J16" s="35">
        <v>40910.71</v>
      </c>
      <c r="K16" s="35">
        <f>J16/G16*100</f>
        <v>26.661813184288718</v>
      </c>
      <c r="L16" s="35">
        <f t="shared" si="1"/>
        <v>498.91109756097558</v>
      </c>
    </row>
    <row r="17" spans="1:43" x14ac:dyDescent="0.3">
      <c r="B17" s="121" t="s">
        <v>55</v>
      </c>
      <c r="C17" s="122"/>
      <c r="D17" s="122"/>
      <c r="E17" s="122"/>
      <c r="F17" s="122"/>
      <c r="G17" s="36">
        <f>G13+G14-G15-G16</f>
        <v>53285.41</v>
      </c>
      <c r="H17" s="36">
        <f t="shared" ref="H17:J17" si="2">H13+H14-H15-H16</f>
        <v>-54800</v>
      </c>
      <c r="I17" s="36">
        <f t="shared" si="2"/>
        <v>-54800</v>
      </c>
      <c r="J17" s="36">
        <f t="shared" si="2"/>
        <v>-202899.85000000012</v>
      </c>
      <c r="K17" s="36"/>
      <c r="L17" s="36"/>
    </row>
    <row r="18" spans="1:43" s="101" customFormat="1" ht="18" customHeight="1" x14ac:dyDescent="0.3">
      <c r="B18" s="149" t="s">
        <v>281</v>
      </c>
      <c r="C18" s="149"/>
      <c r="D18" s="149"/>
      <c r="E18" s="149"/>
      <c r="F18" s="149"/>
      <c r="G18" s="102"/>
      <c r="H18" s="102"/>
      <c r="I18" s="103"/>
      <c r="J18" s="103"/>
      <c r="K18" s="103"/>
      <c r="L18" s="103"/>
    </row>
    <row r="19" spans="1:43" ht="15.75" customHeight="1" x14ac:dyDescent="0.3">
      <c r="A19" s="21"/>
      <c r="B19" s="127" t="s">
        <v>50</v>
      </c>
      <c r="C19" s="132"/>
      <c r="D19" s="132"/>
      <c r="E19" s="132"/>
      <c r="F19" s="133"/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</row>
    <row r="20" spans="1:43" x14ac:dyDescent="0.3">
      <c r="A20" s="21"/>
      <c r="B20" s="127" t="s">
        <v>51</v>
      </c>
      <c r="C20" s="128"/>
      <c r="D20" s="128"/>
      <c r="E20" s="128"/>
      <c r="F20" s="128"/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</row>
    <row r="21" spans="1:43" x14ac:dyDescent="0.3">
      <c r="A21" s="21"/>
      <c r="B21" s="127" t="s">
        <v>282</v>
      </c>
      <c r="C21" s="147"/>
      <c r="D21" s="147"/>
      <c r="E21" s="147"/>
      <c r="F21" s="148"/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</row>
    <row r="22" spans="1:43" s="101" customFormat="1" ht="18" customHeight="1" x14ac:dyDescent="0.3">
      <c r="B22" s="149" t="s">
        <v>289</v>
      </c>
      <c r="C22" s="149"/>
      <c r="D22" s="149"/>
      <c r="E22" s="149"/>
      <c r="F22" s="149"/>
      <c r="G22" s="102"/>
      <c r="H22" s="102"/>
      <c r="I22" s="103"/>
      <c r="J22" s="103"/>
      <c r="K22" s="103"/>
      <c r="L22" s="103"/>
    </row>
    <row r="23" spans="1:43" x14ac:dyDescent="0.3">
      <c r="A23" s="21"/>
      <c r="B23" s="127" t="s">
        <v>290</v>
      </c>
      <c r="C23" s="147"/>
      <c r="D23" s="147"/>
      <c r="E23" s="147"/>
      <c r="F23" s="148"/>
      <c r="G23" s="35">
        <f>G13+G14</f>
        <v>1791085.81</v>
      </c>
      <c r="H23" s="35">
        <f t="shared" ref="H23:J23" si="3">H13+H14</f>
        <v>3466325</v>
      </c>
      <c r="I23" s="35">
        <f>I13+I14</f>
        <v>3466325</v>
      </c>
      <c r="J23" s="35">
        <f t="shared" si="3"/>
        <v>1805076.21</v>
      </c>
      <c r="K23" s="35">
        <f t="shared" ref="K23:K24" si="4">J23/G23*100</f>
        <v>100.78111277091743</v>
      </c>
      <c r="L23" s="35">
        <f t="shared" ref="L23:L24" si="5">J23/I23*100</f>
        <v>52.074638413882134</v>
      </c>
    </row>
    <row r="24" spans="1:43" x14ac:dyDescent="0.3">
      <c r="A24" s="21"/>
      <c r="B24" s="127" t="s">
        <v>283</v>
      </c>
      <c r="C24" s="147"/>
      <c r="D24" s="147"/>
      <c r="E24" s="147"/>
      <c r="F24" s="148"/>
      <c r="G24" s="35">
        <f>G15+G16</f>
        <v>1737800.4000000001</v>
      </c>
      <c r="H24" s="35">
        <f t="shared" ref="H24:J24" si="6">H15+H16</f>
        <v>3521125</v>
      </c>
      <c r="I24" s="35">
        <f>I15+I16</f>
        <v>3521125</v>
      </c>
      <c r="J24" s="35">
        <f t="shared" si="6"/>
        <v>2007976.06</v>
      </c>
      <c r="K24" s="35">
        <f t="shared" si="4"/>
        <v>115.54699032178839</v>
      </c>
      <c r="L24" s="35">
        <f t="shared" si="5"/>
        <v>57.026548617274308</v>
      </c>
    </row>
    <row r="25" spans="1:43" s="32" customFormat="1" ht="15" customHeight="1" x14ac:dyDescent="0.3">
      <c r="A25" s="21"/>
      <c r="B25" s="129" t="s">
        <v>284</v>
      </c>
      <c r="C25" s="130"/>
      <c r="D25" s="130"/>
      <c r="E25" s="130"/>
      <c r="F25" s="131"/>
      <c r="G25" s="40">
        <f>G23-G24</f>
        <v>53285.409999999916</v>
      </c>
      <c r="H25" s="40">
        <f t="shared" ref="H25:J25" si="7">H23-H24</f>
        <v>-54800</v>
      </c>
      <c r="I25" s="40">
        <f t="shared" si="7"/>
        <v>-54800</v>
      </c>
      <c r="J25" s="40">
        <f t="shared" si="7"/>
        <v>-202899.85000000009</v>
      </c>
      <c r="K25" s="35"/>
      <c r="L25" s="4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32" customFormat="1" ht="15" customHeight="1" x14ac:dyDescent="0.3">
      <c r="A26" s="21"/>
      <c r="B26" s="129" t="s">
        <v>285</v>
      </c>
      <c r="C26" s="130"/>
      <c r="D26" s="130"/>
      <c r="E26" s="130"/>
      <c r="F26" s="131"/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x14ac:dyDescent="0.3">
      <c r="A27" s="21"/>
      <c r="B27" s="123" t="s">
        <v>286</v>
      </c>
      <c r="C27" s="124"/>
      <c r="D27" s="124"/>
      <c r="E27" s="124"/>
      <c r="F27" s="125"/>
      <c r="G27" s="40">
        <v>0</v>
      </c>
      <c r="H27" s="40"/>
      <c r="I27" s="40"/>
      <c r="J27" s="40">
        <v>0</v>
      </c>
      <c r="K27" s="40"/>
      <c r="L27" s="40"/>
    </row>
    <row r="28" spans="1:43" ht="15.6" x14ac:dyDescent="0.3">
      <c r="B28" s="150" t="s">
        <v>287</v>
      </c>
      <c r="C28" s="151"/>
      <c r="D28" s="151"/>
      <c r="E28" s="151"/>
      <c r="F28" s="151"/>
      <c r="G28" s="104"/>
      <c r="H28" s="104"/>
      <c r="I28" s="104"/>
      <c r="J28" s="104"/>
      <c r="K28" s="104"/>
      <c r="L28" s="105"/>
    </row>
    <row r="29" spans="1:43" s="101" customFormat="1" ht="15.6" customHeight="1" x14ac:dyDescent="0.3">
      <c r="B29" s="153" t="s">
        <v>292</v>
      </c>
      <c r="C29" s="154"/>
      <c r="D29" s="154"/>
      <c r="E29" s="154"/>
      <c r="F29" s="154"/>
      <c r="G29" s="106">
        <v>0</v>
      </c>
      <c r="H29" s="106">
        <v>54800</v>
      </c>
      <c r="I29" s="106">
        <v>54800</v>
      </c>
      <c r="J29" s="106">
        <v>0</v>
      </c>
      <c r="K29" s="106"/>
      <c r="L29" s="106"/>
    </row>
    <row r="30" spans="1:43" s="109" customFormat="1" x14ac:dyDescent="0.3">
      <c r="B30" s="157" t="s">
        <v>293</v>
      </c>
      <c r="C30" s="158"/>
      <c r="D30" s="158"/>
      <c r="E30" s="158"/>
      <c r="F30" s="158"/>
      <c r="G30" s="110">
        <f>G29+G17</f>
        <v>53285.41</v>
      </c>
      <c r="H30" s="107">
        <v>0</v>
      </c>
      <c r="I30" s="107">
        <v>0</v>
      </c>
      <c r="J30" s="107">
        <f>J29+J25</f>
        <v>-202899.85000000009</v>
      </c>
      <c r="K30" s="107"/>
      <c r="L30" s="111"/>
    </row>
    <row r="31" spans="1:43" ht="40.799999999999997" customHeight="1" x14ac:dyDescent="0.3">
      <c r="B31" s="152" t="s">
        <v>288</v>
      </c>
      <c r="C31" s="152"/>
      <c r="D31" s="152"/>
      <c r="E31" s="152"/>
      <c r="F31" s="152"/>
      <c r="G31" s="152"/>
      <c r="H31" s="152"/>
    </row>
    <row r="52" spans="6:12" ht="15.6" x14ac:dyDescent="0.3">
      <c r="F52" s="144"/>
      <c r="G52" s="144"/>
      <c r="H52" s="144"/>
      <c r="I52" s="144"/>
      <c r="J52" s="144"/>
      <c r="K52" s="144"/>
      <c r="L52" s="144"/>
    </row>
  </sheetData>
  <mergeCells count="29">
    <mergeCell ref="F52:L52"/>
    <mergeCell ref="B1:K1"/>
    <mergeCell ref="B21:F21"/>
    <mergeCell ref="B22:F22"/>
    <mergeCell ref="B23:F23"/>
    <mergeCell ref="B24:F24"/>
    <mergeCell ref="B26:F26"/>
    <mergeCell ref="B28:F28"/>
    <mergeCell ref="B31:H31"/>
    <mergeCell ref="B29:F29"/>
    <mergeCell ref="B3:L3"/>
    <mergeCell ref="B5:L5"/>
    <mergeCell ref="B7:L7"/>
    <mergeCell ref="B15:F15"/>
    <mergeCell ref="B30:F30"/>
    <mergeCell ref="B18:F18"/>
    <mergeCell ref="B17:F17"/>
    <mergeCell ref="B27:F27"/>
    <mergeCell ref="B6:D6"/>
    <mergeCell ref="B20:F20"/>
    <mergeCell ref="B25:F25"/>
    <mergeCell ref="B19:F19"/>
    <mergeCell ref="B16:F16"/>
    <mergeCell ref="B11:F11"/>
    <mergeCell ref="B12:F12"/>
    <mergeCell ref="B13:F13"/>
    <mergeCell ref="B9:F9"/>
    <mergeCell ref="B10:F10"/>
    <mergeCell ref="B14:F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36"/>
  <sheetViews>
    <sheetView zoomScale="80" zoomScaleNormal="80" workbookViewId="0">
      <selection activeCell="F26" sqref="F2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44.6640625" style="37" customWidth="1"/>
    <col min="7" max="8" width="14.6640625" customWidth="1"/>
    <col min="9" max="9" width="14.6640625" style="83" customWidth="1"/>
    <col min="10" max="10" width="13.5546875" customWidth="1"/>
    <col min="11" max="12" width="10.7773437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82"/>
      <c r="J1" s="2"/>
      <c r="K1" s="2"/>
    </row>
    <row r="2" spans="2:12" ht="15.75" customHeight="1" x14ac:dyDescent="0.3">
      <c r="B2" s="155" t="s">
        <v>10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2:12" ht="17.399999999999999" x14ac:dyDescent="0.3">
      <c r="B3" s="2"/>
      <c r="C3" s="2"/>
      <c r="D3" s="2"/>
      <c r="E3" s="2"/>
      <c r="F3" s="2"/>
      <c r="G3" s="2"/>
      <c r="H3" s="2"/>
      <c r="I3" s="82"/>
      <c r="J3" s="3"/>
      <c r="K3" s="3"/>
    </row>
    <row r="4" spans="2:12" ht="18" customHeight="1" x14ac:dyDescent="0.3">
      <c r="B4" s="155" t="s">
        <v>56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2:12" ht="17.399999999999999" x14ac:dyDescent="0.3">
      <c r="B5" s="2"/>
      <c r="C5" s="2"/>
      <c r="D5" s="2"/>
      <c r="E5" s="2"/>
      <c r="F5" s="2"/>
      <c r="G5" s="2"/>
      <c r="H5" s="2"/>
      <c r="I5" s="82"/>
      <c r="J5" s="3"/>
      <c r="K5" s="3"/>
    </row>
    <row r="6" spans="2:12" ht="15.75" customHeight="1" x14ac:dyDescent="0.3">
      <c r="B6" s="155" t="s">
        <v>16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</row>
    <row r="7" spans="2:12" ht="17.399999999999999" x14ac:dyDescent="0.3">
      <c r="B7" s="2"/>
      <c r="C7" s="2"/>
      <c r="D7" s="2"/>
      <c r="E7" s="2"/>
      <c r="F7" s="2"/>
      <c r="G7" s="2"/>
      <c r="H7" s="2"/>
      <c r="I7" s="82"/>
      <c r="J7" s="3"/>
      <c r="K7" s="3"/>
    </row>
    <row r="8" spans="2:12" ht="39.6" x14ac:dyDescent="0.3">
      <c r="B8" s="159" t="s">
        <v>5</v>
      </c>
      <c r="C8" s="160"/>
      <c r="D8" s="160"/>
      <c r="E8" s="160"/>
      <c r="F8" s="161"/>
      <c r="G8" s="33" t="s">
        <v>307</v>
      </c>
      <c r="H8" s="33" t="s">
        <v>308</v>
      </c>
      <c r="I8" s="33" t="s">
        <v>305</v>
      </c>
      <c r="J8" s="33" t="s">
        <v>309</v>
      </c>
      <c r="K8" s="33" t="s">
        <v>15</v>
      </c>
      <c r="L8" s="33" t="s">
        <v>46</v>
      </c>
    </row>
    <row r="9" spans="2:12" ht="16.5" customHeight="1" x14ac:dyDescent="0.3">
      <c r="B9" s="159">
        <v>1</v>
      </c>
      <c r="C9" s="160"/>
      <c r="D9" s="160"/>
      <c r="E9" s="160"/>
      <c r="F9" s="161"/>
      <c r="G9" s="33">
        <v>2</v>
      </c>
      <c r="H9" s="33">
        <v>3</v>
      </c>
      <c r="I9" s="33">
        <v>4</v>
      </c>
      <c r="J9" s="33">
        <v>5</v>
      </c>
      <c r="K9" s="33" t="s">
        <v>17</v>
      </c>
      <c r="L9" s="33" t="s">
        <v>18</v>
      </c>
    </row>
    <row r="10" spans="2:12" x14ac:dyDescent="0.3">
      <c r="B10" s="7"/>
      <c r="C10" s="7"/>
      <c r="D10" s="7"/>
      <c r="E10" s="7"/>
      <c r="F10" s="7" t="s">
        <v>19</v>
      </c>
      <c r="G10" s="38">
        <f t="shared" ref="G10" si="0">G11+G40</f>
        <v>1791085.81</v>
      </c>
      <c r="H10" s="38">
        <f>I10</f>
        <v>3466325</v>
      </c>
      <c r="I10" s="38">
        <f t="shared" ref="I10:J10" si="1">I11+I40</f>
        <v>3466325</v>
      </c>
      <c r="J10" s="38">
        <f t="shared" si="1"/>
        <v>1805076.21</v>
      </c>
      <c r="K10" s="39">
        <f t="shared" ref="K10:K15" si="2">J10/G10*100</f>
        <v>100.78111277091743</v>
      </c>
      <c r="L10" s="39">
        <f t="shared" ref="L10:L12" si="3">J10/I10*100</f>
        <v>52.074638413882134</v>
      </c>
    </row>
    <row r="11" spans="2:12" ht="15.75" customHeight="1" x14ac:dyDescent="0.3">
      <c r="B11" s="7">
        <v>6</v>
      </c>
      <c r="C11" s="7"/>
      <c r="D11" s="7"/>
      <c r="E11" s="7"/>
      <c r="F11" s="7" t="s">
        <v>0</v>
      </c>
      <c r="G11" s="38">
        <f>G12+G22+G26+G29+G36</f>
        <v>1791085.81</v>
      </c>
      <c r="H11" s="38">
        <f t="shared" ref="H11:H37" si="4">I11</f>
        <v>3466125</v>
      </c>
      <c r="I11" s="38">
        <f t="shared" ref="I11" si="5">I12+I22+I26+I29+I36</f>
        <v>3466125</v>
      </c>
      <c r="J11" s="38">
        <f>J12+J22+J26+J29+J36</f>
        <v>1805076.21</v>
      </c>
      <c r="K11" s="39">
        <f t="shared" si="2"/>
        <v>100.78111277091743</v>
      </c>
      <c r="L11" s="39">
        <f t="shared" si="3"/>
        <v>52.077643189440657</v>
      </c>
    </row>
    <row r="12" spans="2:12" ht="26.4" x14ac:dyDescent="0.3">
      <c r="B12" s="7"/>
      <c r="C12" s="11">
        <v>63</v>
      </c>
      <c r="D12" s="11"/>
      <c r="E12" s="11"/>
      <c r="F12" s="11" t="s">
        <v>20</v>
      </c>
      <c r="G12" s="38">
        <f t="shared" ref="G12" si="6">G13+G15+G18+G20</f>
        <v>1316817.49</v>
      </c>
      <c r="H12" s="38">
        <f t="shared" si="4"/>
        <v>2967825</v>
      </c>
      <c r="I12" s="38">
        <v>2967825</v>
      </c>
      <c r="J12" s="38">
        <f t="shared" ref="J12" si="7">J13+J15+J18+J20</f>
        <v>1471527.6700000002</v>
      </c>
      <c r="K12" s="39">
        <f t="shared" si="2"/>
        <v>111.74879443619785</v>
      </c>
      <c r="L12" s="39">
        <f t="shared" si="3"/>
        <v>49.582696756041891</v>
      </c>
    </row>
    <row r="13" spans="2:12" ht="31.2" customHeight="1" x14ac:dyDescent="0.3">
      <c r="B13" s="8"/>
      <c r="C13" s="8"/>
      <c r="D13" s="8">
        <v>632</v>
      </c>
      <c r="E13" s="8"/>
      <c r="F13" s="23" t="s">
        <v>78</v>
      </c>
      <c r="G13" s="38">
        <f t="shared" ref="G13:J13" si="8">G14</f>
        <v>15080</v>
      </c>
      <c r="H13" s="38">
        <f t="shared" si="4"/>
        <v>0</v>
      </c>
      <c r="I13" s="38">
        <f t="shared" si="8"/>
        <v>0</v>
      </c>
      <c r="J13" s="38">
        <f t="shared" si="8"/>
        <v>9950</v>
      </c>
      <c r="K13" s="39">
        <f t="shared" ref="K13:K14" si="9">J13/G13*100</f>
        <v>65.981432360742716</v>
      </c>
      <c r="L13" s="39"/>
    </row>
    <row r="14" spans="2:12" ht="25.8" customHeight="1" x14ac:dyDescent="0.3">
      <c r="B14" s="8"/>
      <c r="C14" s="8"/>
      <c r="D14" s="9"/>
      <c r="E14" s="9">
        <v>6321</v>
      </c>
      <c r="F14" s="13" t="s">
        <v>79</v>
      </c>
      <c r="G14" s="39">
        <v>15080</v>
      </c>
      <c r="H14" s="38">
        <f t="shared" si="4"/>
        <v>0</v>
      </c>
      <c r="I14" s="38">
        <v>0</v>
      </c>
      <c r="J14" s="39">
        <v>9950</v>
      </c>
      <c r="K14" s="39">
        <f t="shared" si="9"/>
        <v>65.981432360742716</v>
      </c>
      <c r="L14" s="39"/>
    </row>
    <row r="15" spans="2:12" ht="31.2" customHeight="1" x14ac:dyDescent="0.3">
      <c r="B15" s="8"/>
      <c r="C15" s="8"/>
      <c r="D15" s="8">
        <v>636</v>
      </c>
      <c r="E15" s="8"/>
      <c r="F15" s="23" t="s">
        <v>60</v>
      </c>
      <c r="G15" s="38">
        <f t="shared" ref="G15" si="10">G16+G17</f>
        <v>1193398.9099999999</v>
      </c>
      <c r="H15" s="38">
        <f t="shared" si="4"/>
        <v>0</v>
      </c>
      <c r="I15" s="38">
        <f t="shared" ref="I15:J15" si="11">I16+I17</f>
        <v>0</v>
      </c>
      <c r="J15" s="38">
        <f t="shared" si="11"/>
        <v>1339925.6000000001</v>
      </c>
      <c r="K15" s="39">
        <f t="shared" si="2"/>
        <v>112.27809819266554</v>
      </c>
      <c r="L15" s="39"/>
    </row>
    <row r="16" spans="2:12" ht="25.8" customHeight="1" x14ac:dyDescent="0.3">
      <c r="B16" s="8"/>
      <c r="C16" s="8"/>
      <c r="D16" s="9"/>
      <c r="E16" s="9">
        <v>6361</v>
      </c>
      <c r="F16" s="13" t="s">
        <v>59</v>
      </c>
      <c r="G16" s="39">
        <v>1193398.9099999999</v>
      </c>
      <c r="H16" s="38">
        <f t="shared" si="4"/>
        <v>0</v>
      </c>
      <c r="I16" s="38">
        <v>0</v>
      </c>
      <c r="J16" s="39">
        <v>1339925.6000000001</v>
      </c>
      <c r="K16" s="39">
        <f>J16/G16*100</f>
        <v>112.27809819266554</v>
      </c>
      <c r="L16" s="39"/>
    </row>
    <row r="17" spans="2:12" s="83" customFormat="1" ht="25.8" customHeight="1" x14ac:dyDescent="0.3">
      <c r="B17" s="8"/>
      <c r="C17" s="8"/>
      <c r="D17" s="9"/>
      <c r="E17" s="9">
        <v>6362</v>
      </c>
      <c r="F17" s="13" t="s">
        <v>250</v>
      </c>
      <c r="G17" s="89">
        <v>0</v>
      </c>
      <c r="H17" s="38">
        <f t="shared" si="4"/>
        <v>0</v>
      </c>
      <c r="I17" s="38">
        <v>0</v>
      </c>
      <c r="J17" s="89">
        <v>0</v>
      </c>
      <c r="K17" s="89"/>
      <c r="L17" s="89"/>
    </row>
    <row r="18" spans="2:12" x14ac:dyDescent="0.3">
      <c r="B18" s="8"/>
      <c r="C18" s="8"/>
      <c r="D18" s="9">
        <v>638</v>
      </c>
      <c r="E18" s="9"/>
      <c r="F18" s="11" t="s">
        <v>61</v>
      </c>
      <c r="G18" s="38">
        <f t="shared" ref="G18:J20" si="12">G19</f>
        <v>107297.36</v>
      </c>
      <c r="H18" s="38">
        <f t="shared" si="4"/>
        <v>0</v>
      </c>
      <c r="I18" s="38">
        <f t="shared" si="12"/>
        <v>0</v>
      </c>
      <c r="J18" s="38">
        <f t="shared" si="12"/>
        <v>121652.07</v>
      </c>
      <c r="K18" s="39">
        <f t="shared" ref="K18:K39" si="13">J18/G18*100</f>
        <v>113.37843727003163</v>
      </c>
      <c r="L18" s="39"/>
    </row>
    <row r="19" spans="2:12" x14ac:dyDescent="0.3">
      <c r="B19" s="8"/>
      <c r="C19" s="17"/>
      <c r="D19" s="9"/>
      <c r="E19" s="9">
        <v>6381</v>
      </c>
      <c r="F19" s="11" t="s">
        <v>62</v>
      </c>
      <c r="G19" s="39">
        <v>107297.36</v>
      </c>
      <c r="H19" s="38">
        <f t="shared" si="4"/>
        <v>0</v>
      </c>
      <c r="I19" s="38">
        <v>0</v>
      </c>
      <c r="J19" s="39">
        <v>121652.07</v>
      </c>
      <c r="K19" s="39">
        <f t="shared" si="13"/>
        <v>113.37843727003163</v>
      </c>
      <c r="L19" s="39"/>
    </row>
    <row r="20" spans="2:12" s="83" customFormat="1" ht="26.4" x14ac:dyDescent="0.3">
      <c r="B20" s="8"/>
      <c r="C20" s="8"/>
      <c r="D20" s="9">
        <v>639</v>
      </c>
      <c r="E20" s="9"/>
      <c r="F20" s="11" t="s">
        <v>251</v>
      </c>
      <c r="G20" s="38">
        <f t="shared" si="12"/>
        <v>1041.22</v>
      </c>
      <c r="H20" s="38">
        <f t="shared" si="4"/>
        <v>0</v>
      </c>
      <c r="I20" s="38">
        <f t="shared" si="12"/>
        <v>0</v>
      </c>
      <c r="J20" s="38">
        <f t="shared" si="12"/>
        <v>0</v>
      </c>
      <c r="K20" s="89"/>
      <c r="L20" s="89"/>
    </row>
    <row r="21" spans="2:12" s="83" customFormat="1" ht="26.4" x14ac:dyDescent="0.3">
      <c r="B21" s="8"/>
      <c r="C21" s="17"/>
      <c r="D21" s="9"/>
      <c r="E21" s="9">
        <v>6393</v>
      </c>
      <c r="F21" s="11" t="s">
        <v>252</v>
      </c>
      <c r="G21" s="89">
        <v>1041.22</v>
      </c>
      <c r="H21" s="38">
        <f t="shared" si="4"/>
        <v>0</v>
      </c>
      <c r="I21" s="38">
        <v>0</v>
      </c>
      <c r="J21" s="89">
        <v>0</v>
      </c>
      <c r="K21" s="89"/>
      <c r="L21" s="89"/>
    </row>
    <row r="22" spans="2:12" x14ac:dyDescent="0.3">
      <c r="B22" s="8"/>
      <c r="C22" s="17">
        <v>64</v>
      </c>
      <c r="D22" s="9"/>
      <c r="E22" s="9"/>
      <c r="F22" s="11" t="s">
        <v>63</v>
      </c>
      <c r="G22" s="38">
        <f t="shared" ref="G22:J22" si="14">G23</f>
        <v>444.17</v>
      </c>
      <c r="H22" s="38">
        <f t="shared" si="4"/>
        <v>1000</v>
      </c>
      <c r="I22" s="38">
        <v>1000</v>
      </c>
      <c r="J22" s="38">
        <f t="shared" si="14"/>
        <v>359.79</v>
      </c>
      <c r="K22" s="39">
        <f t="shared" si="13"/>
        <v>81.002769209987164</v>
      </c>
      <c r="L22" s="39">
        <f t="shared" ref="L22:L36" si="15">J22/I22*100</f>
        <v>35.978999999999999</v>
      </c>
    </row>
    <row r="23" spans="2:12" x14ac:dyDescent="0.3">
      <c r="B23" s="8"/>
      <c r="C23" s="8"/>
      <c r="D23" s="9">
        <v>641</v>
      </c>
      <c r="E23" s="9"/>
      <c r="F23" s="11" t="s">
        <v>64</v>
      </c>
      <c r="G23" s="38">
        <f t="shared" ref="G23" si="16">G24+G25</f>
        <v>444.17</v>
      </c>
      <c r="H23" s="38">
        <f t="shared" si="4"/>
        <v>0</v>
      </c>
      <c r="I23" s="38">
        <f t="shared" ref="I23:J23" si="17">I24+I25</f>
        <v>0</v>
      </c>
      <c r="J23" s="38">
        <f t="shared" si="17"/>
        <v>359.79</v>
      </c>
      <c r="K23" s="39">
        <f t="shared" si="13"/>
        <v>81.002769209987164</v>
      </c>
      <c r="L23" s="39"/>
    </row>
    <row r="24" spans="2:12" x14ac:dyDescent="0.3">
      <c r="B24" s="8"/>
      <c r="C24" s="8"/>
      <c r="D24" s="9"/>
      <c r="E24" s="9">
        <v>6413</v>
      </c>
      <c r="F24" s="11" t="s">
        <v>65</v>
      </c>
      <c r="G24" s="39">
        <v>444.17</v>
      </c>
      <c r="H24" s="38">
        <f t="shared" si="4"/>
        <v>0</v>
      </c>
      <c r="I24" s="38">
        <v>0</v>
      </c>
      <c r="J24" s="39">
        <v>359.79</v>
      </c>
      <c r="K24" s="39">
        <f t="shared" si="13"/>
        <v>81.002769209987164</v>
      </c>
      <c r="L24" s="39"/>
    </row>
    <row r="25" spans="2:12" ht="24.6" hidden="1" customHeight="1" x14ac:dyDescent="0.3">
      <c r="B25" s="8"/>
      <c r="C25" s="8"/>
      <c r="D25" s="9"/>
      <c r="E25" s="9">
        <v>6415</v>
      </c>
      <c r="F25" s="11" t="s">
        <v>80</v>
      </c>
      <c r="G25" s="39">
        <v>0</v>
      </c>
      <c r="H25" s="38">
        <f t="shared" si="4"/>
        <v>0</v>
      </c>
      <c r="I25" s="38">
        <v>0</v>
      </c>
      <c r="J25" s="39">
        <v>0</v>
      </c>
      <c r="K25" s="39"/>
      <c r="L25" s="39" t="e">
        <f t="shared" ref="L25" si="18">J25/I25*100</f>
        <v>#DIV/0!</v>
      </c>
    </row>
    <row r="26" spans="2:12" ht="26.4" customHeight="1" x14ac:dyDescent="0.3">
      <c r="B26" s="8"/>
      <c r="C26" s="17">
        <v>65</v>
      </c>
      <c r="D26" s="9"/>
      <c r="E26" s="9"/>
      <c r="F26" s="11" t="s">
        <v>66</v>
      </c>
      <c r="G26" s="38">
        <f t="shared" ref="G26:J26" si="19">G27</f>
        <v>19022.79</v>
      </c>
      <c r="H26" s="38">
        <f t="shared" si="4"/>
        <v>26500</v>
      </c>
      <c r="I26" s="38">
        <v>26500</v>
      </c>
      <c r="J26" s="38">
        <f t="shared" si="19"/>
        <v>20901.43</v>
      </c>
      <c r="K26" s="39">
        <f t="shared" si="13"/>
        <v>109.87573326520452</v>
      </c>
      <c r="L26" s="39">
        <f t="shared" si="15"/>
        <v>78.873320754716985</v>
      </c>
    </row>
    <row r="27" spans="2:12" x14ac:dyDescent="0.3">
      <c r="B27" s="8"/>
      <c r="C27" s="17"/>
      <c r="D27" s="9">
        <v>652</v>
      </c>
      <c r="E27" s="9"/>
      <c r="F27" s="11" t="s">
        <v>67</v>
      </c>
      <c r="G27" s="38">
        <f t="shared" ref="G27:J27" si="20">G28</f>
        <v>19022.79</v>
      </c>
      <c r="H27" s="38">
        <f t="shared" si="4"/>
        <v>0</v>
      </c>
      <c r="I27" s="38">
        <f t="shared" si="20"/>
        <v>0</v>
      </c>
      <c r="J27" s="38">
        <f t="shared" si="20"/>
        <v>20901.43</v>
      </c>
      <c r="K27" s="39">
        <f t="shared" si="13"/>
        <v>109.87573326520452</v>
      </c>
      <c r="L27" s="39"/>
    </row>
    <row r="28" spans="2:12" x14ac:dyDescent="0.3">
      <c r="B28" s="8"/>
      <c r="C28" s="8"/>
      <c r="D28" s="9"/>
      <c r="E28" s="9">
        <v>6526</v>
      </c>
      <c r="F28" s="11" t="s">
        <v>68</v>
      </c>
      <c r="G28" s="39">
        <v>19022.79</v>
      </c>
      <c r="H28" s="38">
        <f t="shared" si="4"/>
        <v>0</v>
      </c>
      <c r="I28" s="38">
        <v>0</v>
      </c>
      <c r="J28" s="39">
        <v>20901.43</v>
      </c>
      <c r="K28" s="39">
        <f t="shared" si="13"/>
        <v>109.87573326520452</v>
      </c>
      <c r="L28" s="39"/>
    </row>
    <row r="29" spans="2:12" ht="42" customHeight="1" x14ac:dyDescent="0.3">
      <c r="B29" s="8"/>
      <c r="C29" s="8">
        <v>66</v>
      </c>
      <c r="D29" s="9"/>
      <c r="E29" s="9"/>
      <c r="F29" s="11" t="s">
        <v>69</v>
      </c>
      <c r="G29" s="38">
        <f t="shared" ref="G29" si="21">G30+G33</f>
        <v>106964.6</v>
      </c>
      <c r="H29" s="38">
        <f t="shared" si="4"/>
        <v>189600</v>
      </c>
      <c r="I29" s="38">
        <v>189600</v>
      </c>
      <c r="J29" s="38">
        <f t="shared" ref="J29" si="22">J30+J33</f>
        <v>117239.38</v>
      </c>
      <c r="K29" s="39">
        <f t="shared" si="13"/>
        <v>109.60577611658438</v>
      </c>
      <c r="L29" s="39">
        <f t="shared" si="15"/>
        <v>61.835116033755277</v>
      </c>
    </row>
    <row r="30" spans="2:12" ht="26.4" x14ac:dyDescent="0.3">
      <c r="B30" s="8"/>
      <c r="C30" s="17"/>
      <c r="D30" s="9">
        <v>661</v>
      </c>
      <c r="E30" s="9"/>
      <c r="F30" s="11" t="s">
        <v>21</v>
      </c>
      <c r="G30" s="38">
        <f t="shared" ref="G30" si="23">G31+G32</f>
        <v>104814.6</v>
      </c>
      <c r="H30" s="38">
        <f t="shared" si="4"/>
        <v>0</v>
      </c>
      <c r="I30" s="38">
        <f t="shared" ref="I30:J30" si="24">I31+I32</f>
        <v>0</v>
      </c>
      <c r="J30" s="38">
        <f t="shared" si="24"/>
        <v>117239.38</v>
      </c>
      <c r="K30" s="39">
        <f t="shared" si="13"/>
        <v>111.85405468322161</v>
      </c>
      <c r="L30" s="39"/>
    </row>
    <row r="31" spans="2:12" x14ac:dyDescent="0.3">
      <c r="B31" s="8"/>
      <c r="C31" s="17"/>
      <c r="D31" s="9"/>
      <c r="E31" s="9">
        <v>6614</v>
      </c>
      <c r="F31" s="11" t="s">
        <v>70</v>
      </c>
      <c r="G31" s="39">
        <v>14981.85</v>
      </c>
      <c r="H31" s="38">
        <f t="shared" si="4"/>
        <v>0</v>
      </c>
      <c r="I31" s="38">
        <v>0</v>
      </c>
      <c r="J31" s="39">
        <v>19203.400000000001</v>
      </c>
      <c r="K31" s="39">
        <f t="shared" si="13"/>
        <v>128.17776175839433</v>
      </c>
      <c r="L31" s="39"/>
    </row>
    <row r="32" spans="2:12" x14ac:dyDescent="0.3">
      <c r="B32" s="8"/>
      <c r="C32" s="8"/>
      <c r="D32" s="9"/>
      <c r="E32" s="9">
        <v>6615</v>
      </c>
      <c r="F32" s="11" t="s">
        <v>71</v>
      </c>
      <c r="G32" s="39">
        <v>89832.75</v>
      </c>
      <c r="H32" s="38">
        <f t="shared" si="4"/>
        <v>0</v>
      </c>
      <c r="I32" s="38">
        <v>0</v>
      </c>
      <c r="J32" s="39">
        <v>98035.98</v>
      </c>
      <c r="K32" s="39">
        <f t="shared" si="13"/>
        <v>109.13166968616679</v>
      </c>
      <c r="L32" s="39"/>
    </row>
    <row r="33" spans="2:12" ht="24" customHeight="1" x14ac:dyDescent="0.3">
      <c r="B33" s="8"/>
      <c r="C33" s="8"/>
      <c r="D33" s="9">
        <v>663</v>
      </c>
      <c r="E33" s="9"/>
      <c r="F33" s="11" t="s">
        <v>72</v>
      </c>
      <c r="G33" s="38">
        <f t="shared" ref="G33" si="25">G34+G35</f>
        <v>2150</v>
      </c>
      <c r="H33" s="38">
        <f t="shared" si="4"/>
        <v>0</v>
      </c>
      <c r="I33" s="38">
        <f t="shared" ref="I33:J33" si="26">I34+I35</f>
        <v>0</v>
      </c>
      <c r="J33" s="38">
        <f t="shared" si="26"/>
        <v>0</v>
      </c>
      <c r="K33" s="39">
        <f t="shared" si="13"/>
        <v>0</v>
      </c>
      <c r="L33" s="39"/>
    </row>
    <row r="34" spans="2:12" x14ac:dyDescent="0.3">
      <c r="B34" s="8"/>
      <c r="C34" s="17"/>
      <c r="D34" s="9"/>
      <c r="E34" s="9">
        <v>6631</v>
      </c>
      <c r="F34" s="11" t="s">
        <v>73</v>
      </c>
      <c r="G34" s="39">
        <v>2150</v>
      </c>
      <c r="H34" s="38">
        <f t="shared" si="4"/>
        <v>0</v>
      </c>
      <c r="I34" s="38">
        <v>0</v>
      </c>
      <c r="J34" s="39">
        <v>0</v>
      </c>
      <c r="K34" s="39">
        <f t="shared" si="13"/>
        <v>0</v>
      </c>
      <c r="L34" s="39"/>
    </row>
    <row r="35" spans="2:12" x14ac:dyDescent="0.3">
      <c r="B35" s="8"/>
      <c r="C35" s="17"/>
      <c r="D35" s="9"/>
      <c r="E35" s="9">
        <v>6632</v>
      </c>
      <c r="F35" s="11" t="s">
        <v>81</v>
      </c>
      <c r="G35" s="39">
        <v>0</v>
      </c>
      <c r="H35" s="38">
        <f t="shared" si="4"/>
        <v>0</v>
      </c>
      <c r="I35" s="38">
        <v>0</v>
      </c>
      <c r="J35" s="39">
        <v>0</v>
      </c>
      <c r="K35" s="39">
        <v>0</v>
      </c>
      <c r="L35" s="39"/>
    </row>
    <row r="36" spans="2:12" ht="30" customHeight="1" x14ac:dyDescent="0.3">
      <c r="B36" s="8"/>
      <c r="C36" s="17">
        <v>67</v>
      </c>
      <c r="D36" s="9"/>
      <c r="E36" s="9"/>
      <c r="F36" s="11" t="s">
        <v>74</v>
      </c>
      <c r="G36" s="38">
        <f t="shared" ref="G36:J36" si="27">G37</f>
        <v>347836.76</v>
      </c>
      <c r="H36" s="38">
        <f t="shared" si="4"/>
        <v>281200</v>
      </c>
      <c r="I36" s="38">
        <v>281200</v>
      </c>
      <c r="J36" s="38">
        <f t="shared" si="27"/>
        <v>195047.94</v>
      </c>
      <c r="K36" s="39">
        <f t="shared" si="13"/>
        <v>56.074562102061897</v>
      </c>
      <c r="L36" s="39">
        <f t="shared" si="15"/>
        <v>69.362709815078233</v>
      </c>
    </row>
    <row r="37" spans="2:12" ht="27" customHeight="1" x14ac:dyDescent="0.3">
      <c r="B37" s="8"/>
      <c r="C37" s="8"/>
      <c r="D37" s="9">
        <v>671</v>
      </c>
      <c r="E37" s="9"/>
      <c r="F37" s="11" t="s">
        <v>75</v>
      </c>
      <c r="G37" s="38">
        <f t="shared" ref="G37" si="28">G38+G39</f>
        <v>347836.76</v>
      </c>
      <c r="H37" s="38">
        <f t="shared" si="4"/>
        <v>0</v>
      </c>
      <c r="I37" s="38">
        <f t="shared" ref="I37:J37" si="29">I38+I39</f>
        <v>0</v>
      </c>
      <c r="J37" s="38">
        <f t="shared" si="29"/>
        <v>195047.94</v>
      </c>
      <c r="K37" s="39">
        <f t="shared" si="13"/>
        <v>56.074562102061897</v>
      </c>
      <c r="L37" s="39"/>
    </row>
    <row r="38" spans="2:12" ht="26.4" x14ac:dyDescent="0.3">
      <c r="B38" s="8"/>
      <c r="C38" s="8"/>
      <c r="D38" s="9"/>
      <c r="E38" s="9">
        <v>6711</v>
      </c>
      <c r="F38" s="11" t="s">
        <v>76</v>
      </c>
      <c r="G38" s="39">
        <v>197944.55</v>
      </c>
      <c r="H38" s="38">
        <f>I38</f>
        <v>0</v>
      </c>
      <c r="I38" s="38">
        <v>0</v>
      </c>
      <c r="J38" s="39">
        <v>161798.29999999999</v>
      </c>
      <c r="K38" s="39">
        <f t="shared" si="13"/>
        <v>81.739204236742054</v>
      </c>
      <c r="L38" s="39"/>
    </row>
    <row r="39" spans="2:12" ht="30" customHeight="1" x14ac:dyDescent="0.3">
      <c r="B39" s="8"/>
      <c r="C39" s="17"/>
      <c r="D39" s="9"/>
      <c r="E39" s="9">
        <v>6712</v>
      </c>
      <c r="F39" s="11" t="s">
        <v>77</v>
      </c>
      <c r="G39" s="39">
        <v>149892.21</v>
      </c>
      <c r="H39" s="38">
        <f>I39</f>
        <v>0</v>
      </c>
      <c r="I39" s="38">
        <v>0</v>
      </c>
      <c r="J39" s="39">
        <v>33249.64</v>
      </c>
      <c r="K39" s="39">
        <f t="shared" si="13"/>
        <v>22.182366915532171</v>
      </c>
      <c r="L39" s="39"/>
    </row>
    <row r="40" spans="2:12" s="29" customFormat="1" x14ac:dyDescent="0.3">
      <c r="B40" s="17">
        <v>7</v>
      </c>
      <c r="C40" s="17"/>
      <c r="D40" s="28"/>
      <c r="E40" s="28"/>
      <c r="F40" s="7" t="s">
        <v>1</v>
      </c>
      <c r="G40" s="40">
        <f t="shared" ref="G40:J40" si="30">G41</f>
        <v>0</v>
      </c>
      <c r="H40" s="38">
        <f t="shared" ref="H40:H46" si="31">I40</f>
        <v>200</v>
      </c>
      <c r="I40" s="40">
        <f t="shared" si="30"/>
        <v>200</v>
      </c>
      <c r="J40" s="40">
        <f t="shared" si="30"/>
        <v>0</v>
      </c>
      <c r="K40" s="39"/>
      <c r="L40" s="39"/>
    </row>
    <row r="41" spans="2:12" x14ac:dyDescent="0.3">
      <c r="B41" s="8"/>
      <c r="C41" s="8">
        <v>72</v>
      </c>
      <c r="D41" s="9"/>
      <c r="E41" s="9"/>
      <c r="F41" s="23" t="s">
        <v>23</v>
      </c>
      <c r="G41" s="38">
        <f t="shared" ref="G41" si="32">G42+G45</f>
        <v>0</v>
      </c>
      <c r="H41" s="38">
        <f t="shared" si="31"/>
        <v>200</v>
      </c>
      <c r="I41" s="38">
        <v>200</v>
      </c>
      <c r="J41" s="38">
        <f t="shared" ref="J41" si="33">J42+J45</f>
        <v>0</v>
      </c>
      <c r="K41" s="39"/>
      <c r="L41" s="39"/>
    </row>
    <row r="42" spans="2:12" x14ac:dyDescent="0.3">
      <c r="B42" s="8"/>
      <c r="C42" s="8"/>
      <c r="D42" s="8">
        <v>722</v>
      </c>
      <c r="E42" s="8"/>
      <c r="F42" s="23" t="s">
        <v>82</v>
      </c>
      <c r="G42" s="38">
        <f t="shared" ref="G42" si="34">G43+G44</f>
        <v>0</v>
      </c>
      <c r="H42" s="38">
        <f t="shared" si="31"/>
        <v>0</v>
      </c>
      <c r="I42" s="38">
        <f t="shared" ref="I42" si="35">I43+I44</f>
        <v>0</v>
      </c>
      <c r="J42" s="38">
        <v>0</v>
      </c>
      <c r="K42" s="39"/>
      <c r="L42" s="39"/>
    </row>
    <row r="43" spans="2:12" x14ac:dyDescent="0.3">
      <c r="B43" s="8"/>
      <c r="C43" s="8"/>
      <c r="D43" s="8"/>
      <c r="E43" s="8">
        <v>7221</v>
      </c>
      <c r="F43" s="23" t="s">
        <v>83</v>
      </c>
      <c r="G43" s="39">
        <v>0</v>
      </c>
      <c r="H43" s="38">
        <f t="shared" si="31"/>
        <v>0</v>
      </c>
      <c r="I43" s="38">
        <v>0</v>
      </c>
      <c r="J43" s="39">
        <v>0</v>
      </c>
      <c r="K43" s="39"/>
      <c r="L43" s="39"/>
    </row>
    <row r="44" spans="2:12" x14ac:dyDescent="0.3">
      <c r="B44" s="8"/>
      <c r="C44" s="8"/>
      <c r="D44" s="8"/>
      <c r="E44" s="8">
        <v>7227</v>
      </c>
      <c r="F44" s="23" t="s">
        <v>84</v>
      </c>
      <c r="G44" s="39">
        <v>0</v>
      </c>
      <c r="H44" s="38">
        <f t="shared" si="31"/>
        <v>0</v>
      </c>
      <c r="I44" s="38">
        <v>0</v>
      </c>
      <c r="J44" s="39">
        <v>0</v>
      </c>
      <c r="K44" s="39"/>
      <c r="L44" s="39"/>
    </row>
    <row r="45" spans="2:12" x14ac:dyDescent="0.3">
      <c r="B45" s="8"/>
      <c r="C45" s="8"/>
      <c r="D45" s="8">
        <v>723</v>
      </c>
      <c r="E45" s="8"/>
      <c r="F45" s="23" t="s">
        <v>85</v>
      </c>
      <c r="G45" s="38">
        <f t="shared" ref="G45" si="36">G46</f>
        <v>0</v>
      </c>
      <c r="H45" s="38">
        <f t="shared" si="31"/>
        <v>0</v>
      </c>
      <c r="I45" s="38">
        <v>0</v>
      </c>
      <c r="J45" s="38">
        <f t="shared" ref="J45" si="37">J46</f>
        <v>0</v>
      </c>
      <c r="K45" s="39"/>
      <c r="L45" s="39"/>
    </row>
    <row r="46" spans="2:12" x14ac:dyDescent="0.3">
      <c r="B46" s="8"/>
      <c r="C46" s="8"/>
      <c r="D46" s="8"/>
      <c r="E46" s="8">
        <v>7231</v>
      </c>
      <c r="F46" s="23" t="s">
        <v>86</v>
      </c>
      <c r="G46" s="39">
        <v>0</v>
      </c>
      <c r="H46" s="38">
        <f t="shared" si="31"/>
        <v>0</v>
      </c>
      <c r="I46" s="38">
        <v>0</v>
      </c>
      <c r="J46" s="39">
        <v>0</v>
      </c>
      <c r="K46" s="39"/>
      <c r="L46" s="39"/>
    </row>
    <row r="47" spans="2:12" x14ac:dyDescent="0.3">
      <c r="B47" s="8"/>
      <c r="C47" s="8"/>
      <c r="D47" s="8"/>
      <c r="E47" s="8"/>
      <c r="F47" s="23"/>
      <c r="G47" s="39"/>
      <c r="H47" s="38"/>
      <c r="I47" s="38"/>
      <c r="J47" s="39"/>
      <c r="K47" s="39"/>
      <c r="L47" s="22"/>
    </row>
    <row r="48" spans="2:12" ht="15.75" customHeight="1" x14ac:dyDescent="0.3"/>
    <row r="49" spans="2:12" ht="15.75" customHeight="1" x14ac:dyDescent="0.3">
      <c r="B49" s="2"/>
      <c r="C49" s="2"/>
      <c r="D49" s="2"/>
      <c r="E49" s="2"/>
      <c r="F49" s="2"/>
      <c r="G49" s="2"/>
      <c r="H49" s="2"/>
      <c r="I49" s="82"/>
      <c r="J49" s="3"/>
      <c r="K49" s="3"/>
      <c r="L49" s="3"/>
    </row>
    <row r="50" spans="2:12" ht="45" customHeight="1" x14ac:dyDescent="0.3">
      <c r="B50" s="159" t="s">
        <v>5</v>
      </c>
      <c r="C50" s="160"/>
      <c r="D50" s="160"/>
      <c r="E50" s="160"/>
      <c r="F50" s="161"/>
      <c r="G50" s="33" t="s">
        <v>307</v>
      </c>
      <c r="H50" s="33" t="s">
        <v>308</v>
      </c>
      <c r="I50" s="33" t="s">
        <v>305</v>
      </c>
      <c r="J50" s="33" t="s">
        <v>309</v>
      </c>
      <c r="K50" s="33" t="s">
        <v>15</v>
      </c>
      <c r="L50" s="33" t="s">
        <v>46</v>
      </c>
    </row>
    <row r="51" spans="2:12" ht="12.75" customHeight="1" x14ac:dyDescent="0.3">
      <c r="B51" s="159">
        <v>1</v>
      </c>
      <c r="C51" s="160"/>
      <c r="D51" s="160"/>
      <c r="E51" s="160"/>
      <c r="F51" s="161"/>
      <c r="G51" s="33">
        <v>2</v>
      </c>
      <c r="H51" s="33">
        <v>3</v>
      </c>
      <c r="I51" s="33">
        <v>4</v>
      </c>
      <c r="J51" s="33">
        <v>5</v>
      </c>
      <c r="K51" s="33" t="s">
        <v>17</v>
      </c>
      <c r="L51" s="33" t="s">
        <v>18</v>
      </c>
    </row>
    <row r="52" spans="2:12" x14ac:dyDescent="0.3">
      <c r="B52" s="7"/>
      <c r="C52" s="7"/>
      <c r="D52" s="7"/>
      <c r="E52" s="7"/>
      <c r="F52" s="7" t="s">
        <v>6</v>
      </c>
      <c r="G52" s="38">
        <f>G53+G114</f>
        <v>1737800.4000000001</v>
      </c>
      <c r="H52" s="38">
        <f>I52</f>
        <v>3277249</v>
      </c>
      <c r="I52" s="38">
        <f>I53+I114</f>
        <v>3277249</v>
      </c>
      <c r="J52" s="38">
        <f>J53+J114</f>
        <v>2007976.0599999998</v>
      </c>
      <c r="K52" s="39">
        <f t="shared" ref="K52:K106" si="38">J52/G52*100</f>
        <v>115.54699032178837</v>
      </c>
      <c r="L52" s="39">
        <f t="shared" ref="L52:L105" si="39">J52/I52*100</f>
        <v>61.270170804842714</v>
      </c>
    </row>
    <row r="53" spans="2:12" x14ac:dyDescent="0.3">
      <c r="B53" s="7">
        <v>3</v>
      </c>
      <c r="C53" s="7"/>
      <c r="D53" s="7"/>
      <c r="E53" s="7"/>
      <c r="F53" s="7" t="s">
        <v>2</v>
      </c>
      <c r="G53" s="38">
        <f>G54+G65+G97+G105+G109</f>
        <v>1584357.31</v>
      </c>
      <c r="H53" s="38">
        <f t="shared" ref="H53:H116" si="40">I53</f>
        <v>3106396</v>
      </c>
      <c r="I53" s="38">
        <f>I54+I65+I97+I105+I109</f>
        <v>3106396</v>
      </c>
      <c r="J53" s="38">
        <f>J54+J65+J97+J105+J109</f>
        <v>1967065.3499999999</v>
      </c>
      <c r="K53" s="39">
        <f t="shared" si="38"/>
        <v>124.15541226618885</v>
      </c>
      <c r="L53" s="39">
        <f t="shared" si="39"/>
        <v>63.323071173153714</v>
      </c>
    </row>
    <row r="54" spans="2:12" x14ac:dyDescent="0.3">
      <c r="B54" s="7"/>
      <c r="C54" s="11">
        <v>31</v>
      </c>
      <c r="D54" s="11"/>
      <c r="E54" s="11"/>
      <c r="F54" s="11" t="s">
        <v>3</v>
      </c>
      <c r="G54" s="38">
        <f t="shared" ref="G54" si="41">G55+G59+G61</f>
        <v>1232569.8600000001</v>
      </c>
      <c r="H54" s="38">
        <f t="shared" si="40"/>
        <v>2495000</v>
      </c>
      <c r="I54" s="38">
        <v>2495000</v>
      </c>
      <c r="J54" s="38">
        <f t="shared" ref="J54" si="42">J55+J59+J61</f>
        <v>1633697.73</v>
      </c>
      <c r="K54" s="39">
        <f t="shared" si="38"/>
        <v>132.54402715964514</v>
      </c>
      <c r="L54" s="39">
        <f t="shared" si="39"/>
        <v>65.478866933867735</v>
      </c>
    </row>
    <row r="55" spans="2:12" x14ac:dyDescent="0.3">
      <c r="B55" s="8"/>
      <c r="C55" s="8"/>
      <c r="D55" s="8">
        <v>311</v>
      </c>
      <c r="E55" s="8"/>
      <c r="F55" s="23" t="s">
        <v>24</v>
      </c>
      <c r="G55" s="38">
        <f t="shared" ref="G55" si="43">G56+G57+G58</f>
        <v>1004552.3800000001</v>
      </c>
      <c r="H55" s="38">
        <f t="shared" si="40"/>
        <v>0</v>
      </c>
      <c r="I55" s="38">
        <f t="shared" ref="I55:J55" si="44">I56+I57+I58</f>
        <v>0</v>
      </c>
      <c r="J55" s="38">
        <f t="shared" si="44"/>
        <v>1353930.21</v>
      </c>
      <c r="K55" s="39">
        <f t="shared" si="38"/>
        <v>134.77945371051729</v>
      </c>
      <c r="L55" s="39"/>
    </row>
    <row r="56" spans="2:12" x14ac:dyDescent="0.3">
      <c r="B56" s="8"/>
      <c r="C56" s="8"/>
      <c r="D56" s="8"/>
      <c r="E56" s="8">
        <v>3111</v>
      </c>
      <c r="F56" s="23" t="s">
        <v>25</v>
      </c>
      <c r="G56" s="39">
        <v>969170.41</v>
      </c>
      <c r="H56" s="38">
        <f t="shared" si="40"/>
        <v>0</v>
      </c>
      <c r="I56" s="38">
        <v>0</v>
      </c>
      <c r="J56" s="39">
        <v>1300749.42</v>
      </c>
      <c r="K56" s="39">
        <f t="shared" si="38"/>
        <v>134.2126633849665</v>
      </c>
      <c r="L56" s="39"/>
    </row>
    <row r="57" spans="2:12" x14ac:dyDescent="0.3">
      <c r="B57" s="8"/>
      <c r="C57" s="8"/>
      <c r="D57" s="8"/>
      <c r="E57" s="8">
        <v>3113</v>
      </c>
      <c r="F57" s="23" t="s">
        <v>87</v>
      </c>
      <c r="G57" s="39">
        <v>33952.410000000003</v>
      </c>
      <c r="H57" s="38">
        <f t="shared" si="40"/>
        <v>0</v>
      </c>
      <c r="I57" s="38">
        <v>0</v>
      </c>
      <c r="J57" s="39">
        <v>51643.76</v>
      </c>
      <c r="K57" s="39">
        <f t="shared" si="38"/>
        <v>152.10631586977183</v>
      </c>
      <c r="L57" s="39"/>
    </row>
    <row r="58" spans="2:12" x14ac:dyDescent="0.3">
      <c r="B58" s="8"/>
      <c r="C58" s="8"/>
      <c r="D58" s="8"/>
      <c r="E58" s="8">
        <v>3114</v>
      </c>
      <c r="F58" s="23" t="s">
        <v>88</v>
      </c>
      <c r="G58" s="39">
        <v>1429.56</v>
      </c>
      <c r="H58" s="38">
        <f t="shared" si="40"/>
        <v>0</v>
      </c>
      <c r="I58" s="38">
        <v>0</v>
      </c>
      <c r="J58" s="39">
        <v>1537.03</v>
      </c>
      <c r="K58" s="39">
        <f t="shared" si="38"/>
        <v>107.51769775315483</v>
      </c>
      <c r="L58" s="39"/>
    </row>
    <row r="59" spans="2:12" x14ac:dyDescent="0.3">
      <c r="B59" s="8"/>
      <c r="C59" s="8"/>
      <c r="D59" s="8">
        <v>312</v>
      </c>
      <c r="E59" s="8"/>
      <c r="F59" s="23" t="s">
        <v>89</v>
      </c>
      <c r="G59" s="38">
        <f t="shared" ref="G59:J59" si="45">G60</f>
        <v>61885.49</v>
      </c>
      <c r="H59" s="38">
        <f t="shared" si="40"/>
        <v>0</v>
      </c>
      <c r="I59" s="38">
        <f t="shared" si="45"/>
        <v>0</v>
      </c>
      <c r="J59" s="38">
        <f t="shared" si="45"/>
        <v>55896.58</v>
      </c>
      <c r="K59" s="39">
        <f t="shared" si="38"/>
        <v>90.322594197767529</v>
      </c>
      <c r="L59" s="39"/>
    </row>
    <row r="60" spans="2:12" x14ac:dyDescent="0.3">
      <c r="B60" s="8"/>
      <c r="C60" s="8"/>
      <c r="D60" s="8"/>
      <c r="E60" s="8">
        <v>3121</v>
      </c>
      <c r="F60" s="23" t="s">
        <v>89</v>
      </c>
      <c r="G60" s="39">
        <v>61885.49</v>
      </c>
      <c r="H60" s="38">
        <f t="shared" si="40"/>
        <v>0</v>
      </c>
      <c r="I60" s="38">
        <v>0</v>
      </c>
      <c r="J60" s="39">
        <v>55896.58</v>
      </c>
      <c r="K60" s="39">
        <f t="shared" si="38"/>
        <v>90.322594197767529</v>
      </c>
      <c r="L60" s="39"/>
    </row>
    <row r="61" spans="2:12" x14ac:dyDescent="0.3">
      <c r="B61" s="8"/>
      <c r="C61" s="8"/>
      <c r="D61" s="8">
        <v>313</v>
      </c>
      <c r="E61" s="8"/>
      <c r="F61" s="23" t="s">
        <v>90</v>
      </c>
      <c r="G61" s="38">
        <f>G62+G63+G64</f>
        <v>166131.99</v>
      </c>
      <c r="H61" s="38">
        <f t="shared" si="40"/>
        <v>0</v>
      </c>
      <c r="I61" s="38">
        <f>I62+I63+I64</f>
        <v>0</v>
      </c>
      <c r="J61" s="38">
        <f>J62+J63+J64</f>
        <v>223870.94</v>
      </c>
      <c r="K61" s="39">
        <f t="shared" si="38"/>
        <v>134.7548656944397</v>
      </c>
      <c r="L61" s="39"/>
    </row>
    <row r="62" spans="2:12" x14ac:dyDescent="0.3">
      <c r="B62" s="8"/>
      <c r="C62" s="8"/>
      <c r="D62" s="8"/>
      <c r="E62" s="8">
        <v>3131</v>
      </c>
      <c r="F62" s="23" t="s">
        <v>91</v>
      </c>
      <c r="G62" s="39">
        <v>380.58</v>
      </c>
      <c r="H62" s="38">
        <f t="shared" si="40"/>
        <v>0</v>
      </c>
      <c r="I62" s="38">
        <v>0</v>
      </c>
      <c r="J62" s="39">
        <v>472.37</v>
      </c>
      <c r="K62" s="39">
        <f t="shared" si="38"/>
        <v>124.11845078564296</v>
      </c>
      <c r="L62" s="39"/>
    </row>
    <row r="63" spans="2:12" x14ac:dyDescent="0.3">
      <c r="B63" s="8"/>
      <c r="C63" s="8"/>
      <c r="D63" s="8"/>
      <c r="E63" s="8">
        <v>3132</v>
      </c>
      <c r="F63" s="23" t="s">
        <v>92</v>
      </c>
      <c r="G63" s="39">
        <v>165751.41</v>
      </c>
      <c r="H63" s="38">
        <f t="shared" si="40"/>
        <v>0</v>
      </c>
      <c r="I63" s="38">
        <v>0</v>
      </c>
      <c r="J63" s="39">
        <v>223398.57</v>
      </c>
      <c r="K63" s="39">
        <f t="shared" si="38"/>
        <v>134.779287850402</v>
      </c>
      <c r="L63" s="39"/>
    </row>
    <row r="64" spans="2:12" hidden="1" x14ac:dyDescent="0.3">
      <c r="B64" s="8"/>
      <c r="C64" s="8"/>
      <c r="D64" s="8"/>
      <c r="E64" s="8">
        <v>3133</v>
      </c>
      <c r="F64" s="23" t="s">
        <v>93</v>
      </c>
      <c r="G64" s="39">
        <v>0</v>
      </c>
      <c r="H64" s="38">
        <f t="shared" si="40"/>
        <v>0</v>
      </c>
      <c r="I64" s="38">
        <v>0</v>
      </c>
      <c r="J64" s="39">
        <v>0</v>
      </c>
      <c r="K64" s="39"/>
      <c r="L64" s="39"/>
    </row>
    <row r="65" spans="2:12" x14ac:dyDescent="0.3">
      <c r="B65" s="8"/>
      <c r="C65" s="8">
        <v>32</v>
      </c>
      <c r="D65" s="9"/>
      <c r="E65" s="9"/>
      <c r="F65" s="23" t="s">
        <v>11</v>
      </c>
      <c r="G65" s="38">
        <f t="shared" ref="G65" si="46">G66+G71+G78+G88+G90</f>
        <v>349871.27999999991</v>
      </c>
      <c r="H65" s="38">
        <f t="shared" si="40"/>
        <v>607036</v>
      </c>
      <c r="I65" s="38">
        <v>607036</v>
      </c>
      <c r="J65" s="38">
        <f t="shared" ref="J65" si="47">J66+J71+J78+J88+J90</f>
        <v>331777.55999999994</v>
      </c>
      <c r="K65" s="39">
        <f t="shared" si="38"/>
        <v>94.828463771018875</v>
      </c>
      <c r="L65" s="39">
        <f t="shared" si="39"/>
        <v>54.655335103684124</v>
      </c>
    </row>
    <row r="66" spans="2:12" x14ac:dyDescent="0.3">
      <c r="B66" s="8"/>
      <c r="C66" s="8"/>
      <c r="D66" s="8">
        <v>321</v>
      </c>
      <c r="E66" s="8"/>
      <c r="F66" s="23" t="s">
        <v>26</v>
      </c>
      <c r="G66" s="38">
        <f t="shared" ref="G66" si="48">G67+G68+G69+G70</f>
        <v>63669.729999999996</v>
      </c>
      <c r="H66" s="38">
        <f t="shared" si="40"/>
        <v>0</v>
      </c>
      <c r="I66" s="38">
        <f t="shared" ref="I66:J66" si="49">I67+I68+I69+I70</f>
        <v>0</v>
      </c>
      <c r="J66" s="38">
        <f t="shared" si="49"/>
        <v>77341.8</v>
      </c>
      <c r="K66" s="39">
        <f t="shared" si="38"/>
        <v>121.47342229973334</v>
      </c>
      <c r="L66" s="39"/>
    </row>
    <row r="67" spans="2:12" x14ac:dyDescent="0.3">
      <c r="B67" s="8"/>
      <c r="C67" s="17"/>
      <c r="D67" s="8"/>
      <c r="E67" s="8">
        <v>3211</v>
      </c>
      <c r="F67" s="23" t="s">
        <v>27</v>
      </c>
      <c r="G67" s="39">
        <v>20482.52</v>
      </c>
      <c r="H67" s="38">
        <f t="shared" si="40"/>
        <v>0</v>
      </c>
      <c r="I67" s="38">
        <v>0</v>
      </c>
      <c r="J67" s="39">
        <v>32165.200000000001</v>
      </c>
      <c r="K67" s="39">
        <f t="shared" si="38"/>
        <v>157.03731767380185</v>
      </c>
      <c r="L67" s="39"/>
    </row>
    <row r="68" spans="2:12" x14ac:dyDescent="0.3">
      <c r="B68" s="8"/>
      <c r="C68" s="17"/>
      <c r="D68" s="8"/>
      <c r="E68" s="8">
        <v>3212</v>
      </c>
      <c r="F68" s="23" t="s">
        <v>94</v>
      </c>
      <c r="G68" s="39">
        <v>41125.21</v>
      </c>
      <c r="H68" s="38">
        <f t="shared" si="40"/>
        <v>0</v>
      </c>
      <c r="I68" s="38">
        <v>0</v>
      </c>
      <c r="J68" s="39">
        <v>43276.35</v>
      </c>
      <c r="K68" s="39">
        <f t="shared" si="38"/>
        <v>105.23070885230739</v>
      </c>
      <c r="L68" s="39"/>
    </row>
    <row r="69" spans="2:12" x14ac:dyDescent="0.3">
      <c r="B69" s="8"/>
      <c r="C69" s="17"/>
      <c r="D69" s="8"/>
      <c r="E69" s="8">
        <v>3213</v>
      </c>
      <c r="F69" s="23" t="s">
        <v>95</v>
      </c>
      <c r="G69" s="39">
        <v>1220</v>
      </c>
      <c r="H69" s="38">
        <f t="shared" si="40"/>
        <v>0</v>
      </c>
      <c r="I69" s="38">
        <v>0</v>
      </c>
      <c r="J69" s="39">
        <v>1900.25</v>
      </c>
      <c r="K69" s="39">
        <f t="shared" si="38"/>
        <v>155.75819672131149</v>
      </c>
      <c r="L69" s="39"/>
    </row>
    <row r="70" spans="2:12" x14ac:dyDescent="0.3">
      <c r="B70" s="8"/>
      <c r="C70" s="17"/>
      <c r="D70" s="8"/>
      <c r="E70" s="8">
        <v>3214</v>
      </c>
      <c r="F70" s="23" t="s">
        <v>96</v>
      </c>
      <c r="G70" s="39">
        <v>842</v>
      </c>
      <c r="H70" s="38">
        <f t="shared" si="40"/>
        <v>0</v>
      </c>
      <c r="I70" s="38">
        <v>0</v>
      </c>
      <c r="J70" s="39">
        <v>0</v>
      </c>
      <c r="K70" s="39">
        <f t="shared" si="38"/>
        <v>0</v>
      </c>
      <c r="L70" s="39"/>
    </row>
    <row r="71" spans="2:12" x14ac:dyDescent="0.3">
      <c r="B71" s="8"/>
      <c r="C71" s="17"/>
      <c r="D71" s="8">
        <v>322</v>
      </c>
      <c r="E71" s="8"/>
      <c r="F71" s="23" t="s">
        <v>97</v>
      </c>
      <c r="G71" s="38">
        <f>G72+G73+G74+G75+G76+G77</f>
        <v>45417.049999999996</v>
      </c>
      <c r="H71" s="38">
        <f t="shared" si="40"/>
        <v>0</v>
      </c>
      <c r="I71" s="38">
        <f t="shared" ref="I71" si="50">I72+I73+I74+I75+I76+I77</f>
        <v>0</v>
      </c>
      <c r="J71" s="38">
        <f>J72+J73+J74+J75+J76+J77</f>
        <v>50372.03</v>
      </c>
      <c r="K71" s="39">
        <f t="shared" si="38"/>
        <v>110.90995562239291</v>
      </c>
      <c r="L71" s="39"/>
    </row>
    <row r="72" spans="2:12" x14ac:dyDescent="0.3">
      <c r="B72" s="8"/>
      <c r="C72" s="17"/>
      <c r="D72" s="8"/>
      <c r="E72" s="8">
        <v>3221</v>
      </c>
      <c r="F72" s="41" t="s">
        <v>98</v>
      </c>
      <c r="G72" s="39">
        <v>10389.799999999999</v>
      </c>
      <c r="H72" s="38">
        <f t="shared" si="40"/>
        <v>0</v>
      </c>
      <c r="I72" s="38">
        <v>0</v>
      </c>
      <c r="J72" s="39">
        <v>5678.33</v>
      </c>
      <c r="K72" s="39">
        <f t="shared" si="38"/>
        <v>54.652928834048787</v>
      </c>
      <c r="L72" s="39"/>
    </row>
    <row r="73" spans="2:12" x14ac:dyDescent="0.3">
      <c r="B73" s="8"/>
      <c r="C73" s="17"/>
      <c r="D73" s="8"/>
      <c r="E73" s="8">
        <v>3222</v>
      </c>
      <c r="F73" s="41" t="s">
        <v>103</v>
      </c>
      <c r="G73" s="39">
        <v>14739.33</v>
      </c>
      <c r="H73" s="38">
        <f t="shared" si="40"/>
        <v>0</v>
      </c>
      <c r="I73" s="38">
        <v>0</v>
      </c>
      <c r="J73" s="39">
        <v>18734.14</v>
      </c>
      <c r="K73" s="39">
        <f t="shared" si="38"/>
        <v>127.10306370778046</v>
      </c>
      <c r="L73" s="39"/>
    </row>
    <row r="74" spans="2:12" x14ac:dyDescent="0.3">
      <c r="B74" s="8"/>
      <c r="C74" s="17"/>
      <c r="D74" s="8"/>
      <c r="E74" s="8">
        <v>3223</v>
      </c>
      <c r="F74" s="41" t="s">
        <v>99</v>
      </c>
      <c r="G74" s="39">
        <v>15634.44</v>
      </c>
      <c r="H74" s="38">
        <f t="shared" si="40"/>
        <v>0</v>
      </c>
      <c r="I74" s="38">
        <v>0</v>
      </c>
      <c r="J74" s="39">
        <v>17959.23</v>
      </c>
      <c r="K74" s="39">
        <f t="shared" si="38"/>
        <v>114.8696723387598</v>
      </c>
      <c r="L74" s="39"/>
    </row>
    <row r="75" spans="2:12" x14ac:dyDescent="0.3">
      <c r="B75" s="8"/>
      <c r="C75" s="17"/>
      <c r="D75" s="8"/>
      <c r="E75" s="8">
        <v>3224</v>
      </c>
      <c r="F75" s="41" t="s">
        <v>100</v>
      </c>
      <c r="G75" s="39">
        <v>3036</v>
      </c>
      <c r="H75" s="38">
        <f t="shared" si="40"/>
        <v>0</v>
      </c>
      <c r="I75" s="38">
        <v>0</v>
      </c>
      <c r="J75" s="39">
        <v>6217.63</v>
      </c>
      <c r="K75" s="39">
        <f t="shared" si="38"/>
        <v>204.79677206851119</v>
      </c>
      <c r="L75" s="39"/>
    </row>
    <row r="76" spans="2:12" x14ac:dyDescent="0.3">
      <c r="B76" s="8"/>
      <c r="C76" s="17"/>
      <c r="D76" s="8"/>
      <c r="E76" s="8">
        <v>3225</v>
      </c>
      <c r="F76" s="41" t="s">
        <v>101</v>
      </c>
      <c r="G76" s="39">
        <v>591.03</v>
      </c>
      <c r="H76" s="38">
        <f t="shared" si="40"/>
        <v>0</v>
      </c>
      <c r="I76" s="38">
        <v>0</v>
      </c>
      <c r="J76" s="39">
        <v>682.44</v>
      </c>
      <c r="K76" s="39">
        <f t="shared" si="38"/>
        <v>115.46621998883306</v>
      </c>
      <c r="L76" s="39"/>
    </row>
    <row r="77" spans="2:12" x14ac:dyDescent="0.3">
      <c r="B77" s="8"/>
      <c r="C77" s="17"/>
      <c r="D77" s="8"/>
      <c r="E77" s="8">
        <v>3227</v>
      </c>
      <c r="F77" s="41" t="s">
        <v>102</v>
      </c>
      <c r="G77" s="39">
        <v>1026.45</v>
      </c>
      <c r="H77" s="38">
        <f t="shared" si="40"/>
        <v>0</v>
      </c>
      <c r="I77" s="38">
        <v>0</v>
      </c>
      <c r="J77" s="39">
        <v>1100.26</v>
      </c>
      <c r="K77" s="39">
        <f t="shared" si="38"/>
        <v>107.19080325393347</v>
      </c>
      <c r="L77" s="39"/>
    </row>
    <row r="78" spans="2:12" x14ac:dyDescent="0.3">
      <c r="B78" s="8"/>
      <c r="C78" s="17"/>
      <c r="D78" s="8">
        <v>323</v>
      </c>
      <c r="E78" s="8"/>
      <c r="F78" s="42" t="s">
        <v>104</v>
      </c>
      <c r="G78" s="38">
        <f t="shared" ref="G78" si="51">G79+G80+G81+G82+G83+G84+G85+G86+G87</f>
        <v>184455.56</v>
      </c>
      <c r="H78" s="38">
        <f t="shared" si="40"/>
        <v>0</v>
      </c>
      <c r="I78" s="38">
        <v>0</v>
      </c>
      <c r="J78" s="38">
        <f t="shared" ref="J78" si="52">J79+J80+J81+J82+J83+J84+J85+J86+J87</f>
        <v>117793.95999999999</v>
      </c>
      <c r="K78" s="39">
        <f t="shared" si="38"/>
        <v>63.860346633086039</v>
      </c>
      <c r="L78" s="39"/>
    </row>
    <row r="79" spans="2:12" x14ac:dyDescent="0.3">
      <c r="B79" s="8"/>
      <c r="C79" s="17"/>
      <c r="D79" s="8"/>
      <c r="E79" s="8">
        <v>3231</v>
      </c>
      <c r="F79" s="41" t="s">
        <v>105</v>
      </c>
      <c r="G79" s="39">
        <v>14713.7</v>
      </c>
      <c r="H79" s="38">
        <f t="shared" si="40"/>
        <v>0</v>
      </c>
      <c r="I79" s="38">
        <v>0</v>
      </c>
      <c r="J79" s="39">
        <v>15040.41</v>
      </c>
      <c r="K79" s="39">
        <f t="shared" si="38"/>
        <v>102.22044761005048</v>
      </c>
      <c r="L79" s="39"/>
    </row>
    <row r="80" spans="2:12" x14ac:dyDescent="0.3">
      <c r="B80" s="8"/>
      <c r="C80" s="17"/>
      <c r="D80" s="8"/>
      <c r="E80" s="8">
        <v>3232</v>
      </c>
      <c r="F80" s="41" t="s">
        <v>106</v>
      </c>
      <c r="G80" s="39">
        <v>6798.75</v>
      </c>
      <c r="H80" s="38">
        <f t="shared" si="40"/>
        <v>0</v>
      </c>
      <c r="I80" s="38">
        <v>0</v>
      </c>
      <c r="J80" s="39">
        <v>18908.61</v>
      </c>
      <c r="K80" s="39">
        <f t="shared" si="38"/>
        <v>278.11891891891889</v>
      </c>
      <c r="L80" s="39"/>
    </row>
    <row r="81" spans="2:12" x14ac:dyDescent="0.3">
      <c r="B81" s="8"/>
      <c r="C81" s="17"/>
      <c r="D81" s="8"/>
      <c r="E81" s="8">
        <v>3233</v>
      </c>
      <c r="F81" s="41" t="s">
        <v>107</v>
      </c>
      <c r="G81" s="39">
        <v>1958.7</v>
      </c>
      <c r="H81" s="38">
        <f t="shared" si="40"/>
        <v>0</v>
      </c>
      <c r="I81" s="38">
        <v>0</v>
      </c>
      <c r="J81" s="39">
        <v>2437.75</v>
      </c>
      <c r="K81" s="39">
        <f t="shared" si="38"/>
        <v>124.45754837392147</v>
      </c>
      <c r="L81" s="39"/>
    </row>
    <row r="82" spans="2:12" x14ac:dyDescent="0.3">
      <c r="B82" s="8"/>
      <c r="C82" s="17"/>
      <c r="D82" s="8"/>
      <c r="E82" s="8">
        <v>3234</v>
      </c>
      <c r="F82" s="41" t="s">
        <v>108</v>
      </c>
      <c r="G82" s="39">
        <v>3508.87</v>
      </c>
      <c r="H82" s="38">
        <f t="shared" si="40"/>
        <v>0</v>
      </c>
      <c r="I82" s="38">
        <v>0</v>
      </c>
      <c r="J82" s="39">
        <v>5043.7299999999996</v>
      </c>
      <c r="K82" s="39">
        <f t="shared" si="38"/>
        <v>143.74228740306708</v>
      </c>
      <c r="L82" s="39"/>
    </row>
    <row r="83" spans="2:12" x14ac:dyDescent="0.3">
      <c r="B83" s="8"/>
      <c r="C83" s="17"/>
      <c r="D83" s="8"/>
      <c r="E83" s="8">
        <v>3235</v>
      </c>
      <c r="F83" s="41" t="s">
        <v>109</v>
      </c>
      <c r="G83" s="39">
        <v>16039.56</v>
      </c>
      <c r="H83" s="38">
        <f t="shared" si="40"/>
        <v>0</v>
      </c>
      <c r="I83" s="38">
        <v>0</v>
      </c>
      <c r="J83" s="39">
        <v>3978.92</v>
      </c>
      <c r="K83" s="39">
        <f t="shared" si="38"/>
        <v>24.806914902902573</v>
      </c>
      <c r="L83" s="39"/>
    </row>
    <row r="84" spans="2:12" x14ac:dyDescent="0.3">
      <c r="B84" s="8"/>
      <c r="C84" s="17"/>
      <c r="D84" s="8"/>
      <c r="E84" s="8">
        <v>3236</v>
      </c>
      <c r="F84" s="41" t="s">
        <v>110</v>
      </c>
      <c r="G84" s="39">
        <v>113.1</v>
      </c>
      <c r="H84" s="38">
        <f t="shared" si="40"/>
        <v>0</v>
      </c>
      <c r="I84" s="38">
        <v>0</v>
      </c>
      <c r="J84" s="39">
        <v>0</v>
      </c>
      <c r="K84" s="39">
        <f t="shared" si="38"/>
        <v>0</v>
      </c>
      <c r="L84" s="39"/>
    </row>
    <row r="85" spans="2:12" x14ac:dyDescent="0.3">
      <c r="B85" s="8"/>
      <c r="C85" s="17"/>
      <c r="D85" s="8"/>
      <c r="E85" s="8">
        <v>3237</v>
      </c>
      <c r="F85" s="41" t="s">
        <v>111</v>
      </c>
      <c r="G85" s="39">
        <v>119739.71</v>
      </c>
      <c r="H85" s="38">
        <f t="shared" si="40"/>
        <v>0</v>
      </c>
      <c r="I85" s="38">
        <v>0</v>
      </c>
      <c r="J85" s="39">
        <v>51764.81</v>
      </c>
      <c r="K85" s="39">
        <f t="shared" si="38"/>
        <v>43.2311135545593</v>
      </c>
      <c r="L85" s="39"/>
    </row>
    <row r="86" spans="2:12" x14ac:dyDescent="0.3">
      <c r="B86" s="8"/>
      <c r="C86" s="17"/>
      <c r="D86" s="8"/>
      <c r="E86" s="8">
        <v>3238</v>
      </c>
      <c r="F86" s="41" t="s">
        <v>112</v>
      </c>
      <c r="G86" s="39">
        <v>1177.71</v>
      </c>
      <c r="H86" s="38">
        <f t="shared" si="40"/>
        <v>0</v>
      </c>
      <c r="I86" s="38">
        <v>0</v>
      </c>
      <c r="J86" s="39">
        <v>1924.93</v>
      </c>
      <c r="K86" s="39">
        <f t="shared" si="38"/>
        <v>163.4468587343234</v>
      </c>
      <c r="L86" s="39"/>
    </row>
    <row r="87" spans="2:12" x14ac:dyDescent="0.3">
      <c r="B87" s="8"/>
      <c r="C87" s="17"/>
      <c r="D87" s="8"/>
      <c r="E87" s="8">
        <v>3239</v>
      </c>
      <c r="F87" s="41" t="s">
        <v>113</v>
      </c>
      <c r="G87" s="39">
        <v>20405.46</v>
      </c>
      <c r="H87" s="38">
        <f t="shared" si="40"/>
        <v>0</v>
      </c>
      <c r="I87" s="38">
        <v>0</v>
      </c>
      <c r="J87" s="39">
        <v>18694.8</v>
      </c>
      <c r="K87" s="39">
        <f t="shared" si="38"/>
        <v>91.616655542193115</v>
      </c>
      <c r="L87" s="39"/>
    </row>
    <row r="88" spans="2:12" ht="27" x14ac:dyDescent="0.3">
      <c r="B88" s="8"/>
      <c r="C88" s="17"/>
      <c r="D88" s="8">
        <v>324</v>
      </c>
      <c r="E88" s="8"/>
      <c r="F88" s="42" t="s">
        <v>114</v>
      </c>
      <c r="G88" s="38">
        <f t="shared" ref="G88:J88" si="53">G89</f>
        <v>42575.72</v>
      </c>
      <c r="H88" s="38">
        <f t="shared" si="40"/>
        <v>0</v>
      </c>
      <c r="I88" s="38">
        <f t="shared" si="53"/>
        <v>0</v>
      </c>
      <c r="J88" s="38">
        <f t="shared" si="53"/>
        <v>70955.360000000001</v>
      </c>
      <c r="K88" s="39">
        <f t="shared" si="38"/>
        <v>166.65686452278433</v>
      </c>
      <c r="L88" s="39"/>
    </row>
    <row r="89" spans="2:12" x14ac:dyDescent="0.3">
      <c r="B89" s="8"/>
      <c r="C89" s="17"/>
      <c r="D89" s="8"/>
      <c r="E89" s="8">
        <v>3241</v>
      </c>
      <c r="F89" s="41" t="s">
        <v>114</v>
      </c>
      <c r="G89" s="39">
        <v>42575.72</v>
      </c>
      <c r="H89" s="38">
        <f t="shared" si="40"/>
        <v>0</v>
      </c>
      <c r="I89" s="38">
        <v>0</v>
      </c>
      <c r="J89" s="39">
        <v>70955.360000000001</v>
      </c>
      <c r="K89" s="39">
        <f t="shared" si="38"/>
        <v>166.65686452278433</v>
      </c>
      <c r="L89" s="39"/>
    </row>
    <row r="90" spans="2:12" x14ac:dyDescent="0.3">
      <c r="B90" s="8"/>
      <c r="C90" s="17"/>
      <c r="D90" s="8">
        <v>329</v>
      </c>
      <c r="E90" s="8"/>
      <c r="F90" s="42" t="s">
        <v>115</v>
      </c>
      <c r="G90" s="38">
        <f t="shared" ref="G90" si="54">G91+G92+G93+G94+G95+G96</f>
        <v>13753.220000000001</v>
      </c>
      <c r="H90" s="38">
        <f t="shared" si="40"/>
        <v>0</v>
      </c>
      <c r="I90" s="38">
        <f t="shared" ref="I90:J90" si="55">I91+I92+I93+I94+I95+I96</f>
        <v>0</v>
      </c>
      <c r="J90" s="38">
        <f t="shared" si="55"/>
        <v>15314.41</v>
      </c>
      <c r="K90" s="39">
        <f t="shared" si="38"/>
        <v>111.35145078752467</v>
      </c>
      <c r="L90" s="39"/>
    </row>
    <row r="91" spans="2:12" x14ac:dyDescent="0.3">
      <c r="B91" s="8"/>
      <c r="C91" s="17"/>
      <c r="D91" s="8"/>
      <c r="E91" s="8">
        <v>3292</v>
      </c>
      <c r="F91" s="41" t="s">
        <v>116</v>
      </c>
      <c r="G91" s="39">
        <v>1939.15</v>
      </c>
      <c r="H91" s="38">
        <f t="shared" si="40"/>
        <v>0</v>
      </c>
      <c r="I91" s="38">
        <v>0</v>
      </c>
      <c r="J91" s="39">
        <v>2280.08</v>
      </c>
      <c r="K91" s="39">
        <f t="shared" si="38"/>
        <v>117.58141453729726</v>
      </c>
      <c r="L91" s="39"/>
    </row>
    <row r="92" spans="2:12" x14ac:dyDescent="0.3">
      <c r="B92" s="8"/>
      <c r="C92" s="17"/>
      <c r="D92" s="8"/>
      <c r="E92" s="8">
        <v>3293</v>
      </c>
      <c r="F92" s="41" t="s">
        <v>117</v>
      </c>
      <c r="G92" s="39">
        <v>3356.53</v>
      </c>
      <c r="H92" s="38">
        <f t="shared" si="40"/>
        <v>0</v>
      </c>
      <c r="I92" s="38">
        <v>0</v>
      </c>
      <c r="J92" s="39">
        <v>2365.65</v>
      </c>
      <c r="K92" s="39">
        <f t="shared" si="38"/>
        <v>70.479036385791275</v>
      </c>
      <c r="L92" s="39"/>
    </row>
    <row r="93" spans="2:12" x14ac:dyDescent="0.3">
      <c r="B93" s="8"/>
      <c r="C93" s="17"/>
      <c r="D93" s="8"/>
      <c r="E93" s="8">
        <v>3294</v>
      </c>
      <c r="F93" s="41" t="s">
        <v>118</v>
      </c>
      <c r="G93" s="39">
        <v>235</v>
      </c>
      <c r="H93" s="38">
        <f t="shared" si="40"/>
        <v>0</v>
      </c>
      <c r="I93" s="38">
        <v>0</v>
      </c>
      <c r="J93" s="39">
        <v>0</v>
      </c>
      <c r="K93" s="39">
        <f t="shared" si="38"/>
        <v>0</v>
      </c>
      <c r="L93" s="39"/>
    </row>
    <row r="94" spans="2:12" x14ac:dyDescent="0.3">
      <c r="B94" s="8"/>
      <c r="C94" s="17"/>
      <c r="D94" s="8"/>
      <c r="E94" s="8">
        <v>3295</v>
      </c>
      <c r="F94" s="41" t="s">
        <v>119</v>
      </c>
      <c r="G94" s="39">
        <v>877.63</v>
      </c>
      <c r="H94" s="38">
        <f t="shared" si="40"/>
        <v>0</v>
      </c>
      <c r="I94" s="38">
        <v>0</v>
      </c>
      <c r="J94" s="39">
        <v>916.55</v>
      </c>
      <c r="K94" s="39">
        <f t="shared" si="38"/>
        <v>104.43467064708362</v>
      </c>
      <c r="L94" s="39"/>
    </row>
    <row r="95" spans="2:12" hidden="1" x14ac:dyDescent="0.3">
      <c r="B95" s="8"/>
      <c r="C95" s="17"/>
      <c r="D95" s="8"/>
      <c r="E95" s="8">
        <v>3296</v>
      </c>
      <c r="F95" s="41" t="s">
        <v>120</v>
      </c>
      <c r="G95" s="39">
        <v>0</v>
      </c>
      <c r="H95" s="38">
        <f t="shared" si="40"/>
        <v>0</v>
      </c>
      <c r="I95" s="38">
        <v>0</v>
      </c>
      <c r="J95" s="39">
        <v>0</v>
      </c>
      <c r="K95" s="39" t="e">
        <f t="shared" si="38"/>
        <v>#DIV/0!</v>
      </c>
      <c r="L95" s="39"/>
    </row>
    <row r="96" spans="2:12" x14ac:dyDescent="0.3">
      <c r="B96" s="8"/>
      <c r="C96" s="17"/>
      <c r="D96" s="8"/>
      <c r="E96" s="8">
        <v>3299</v>
      </c>
      <c r="F96" s="41" t="s">
        <v>115</v>
      </c>
      <c r="G96" s="39">
        <v>7344.91</v>
      </c>
      <c r="H96" s="38">
        <f t="shared" si="40"/>
        <v>0</v>
      </c>
      <c r="I96" s="38">
        <v>0</v>
      </c>
      <c r="J96" s="39">
        <v>9752.1299999999992</v>
      </c>
      <c r="K96" s="39">
        <f t="shared" si="38"/>
        <v>132.77398906181287</v>
      </c>
      <c r="L96" s="39"/>
    </row>
    <row r="97" spans="2:12" x14ac:dyDescent="0.3">
      <c r="B97" s="8"/>
      <c r="C97" s="17">
        <v>34</v>
      </c>
      <c r="D97" s="8"/>
      <c r="E97" s="8"/>
      <c r="F97" s="42" t="s">
        <v>121</v>
      </c>
      <c r="G97" s="38">
        <f t="shared" ref="G97" si="56">G100+G98</f>
        <v>1358.9</v>
      </c>
      <c r="H97" s="38">
        <f t="shared" si="40"/>
        <v>3000</v>
      </c>
      <c r="I97" s="38">
        <v>3000</v>
      </c>
      <c r="J97" s="38">
        <f t="shared" ref="J97" si="57">J100+J98</f>
        <v>1221.6500000000001</v>
      </c>
      <c r="K97" s="39">
        <f t="shared" si="38"/>
        <v>89.899919052174553</v>
      </c>
      <c r="L97" s="39">
        <f t="shared" si="39"/>
        <v>40.721666666666664</v>
      </c>
    </row>
    <row r="98" spans="2:12" hidden="1" x14ac:dyDescent="0.3">
      <c r="B98" s="8"/>
      <c r="C98" s="17"/>
      <c r="D98" s="8">
        <v>342</v>
      </c>
      <c r="E98" s="8"/>
      <c r="F98" s="42" t="s">
        <v>253</v>
      </c>
      <c r="G98" s="38">
        <f t="shared" ref="G98:J98" si="58">G99</f>
        <v>0</v>
      </c>
      <c r="H98" s="38">
        <f t="shared" si="40"/>
        <v>0</v>
      </c>
      <c r="I98" s="38">
        <f t="shared" si="58"/>
        <v>0</v>
      </c>
      <c r="J98" s="38">
        <f t="shared" si="58"/>
        <v>0</v>
      </c>
      <c r="K98" s="39"/>
      <c r="L98" s="39"/>
    </row>
    <row r="99" spans="2:12" ht="27" hidden="1" x14ac:dyDescent="0.3">
      <c r="B99" s="8"/>
      <c r="C99" s="17"/>
      <c r="D99" s="8"/>
      <c r="E99" s="8">
        <v>3423</v>
      </c>
      <c r="F99" s="41" t="s">
        <v>254</v>
      </c>
      <c r="G99" s="39">
        <v>0</v>
      </c>
      <c r="H99" s="38">
        <f t="shared" si="40"/>
        <v>0</v>
      </c>
      <c r="I99" s="38">
        <v>0</v>
      </c>
      <c r="J99" s="39">
        <v>0</v>
      </c>
      <c r="K99" s="39"/>
      <c r="L99" s="39"/>
    </row>
    <row r="100" spans="2:12" x14ac:dyDescent="0.3">
      <c r="B100" s="8"/>
      <c r="C100" s="17"/>
      <c r="D100" s="8">
        <v>343</v>
      </c>
      <c r="E100" s="8"/>
      <c r="F100" s="42" t="s">
        <v>122</v>
      </c>
      <c r="G100" s="38">
        <f t="shared" ref="G100" si="59">G101+G102+G103+G104</f>
        <v>1358.9</v>
      </c>
      <c r="H100" s="38">
        <f t="shared" si="40"/>
        <v>0</v>
      </c>
      <c r="I100" s="38">
        <f t="shared" ref="I100:J100" si="60">I101+I102+I103+I104</f>
        <v>0</v>
      </c>
      <c r="J100" s="38">
        <f t="shared" si="60"/>
        <v>1221.6500000000001</v>
      </c>
      <c r="K100" s="39">
        <f t="shared" si="38"/>
        <v>89.899919052174553</v>
      </c>
      <c r="L100" s="39"/>
    </row>
    <row r="101" spans="2:12" x14ac:dyDescent="0.3">
      <c r="B101" s="8"/>
      <c r="C101" s="17"/>
      <c r="D101" s="8"/>
      <c r="E101" s="8">
        <v>3431</v>
      </c>
      <c r="F101" s="41" t="s">
        <v>123</v>
      </c>
      <c r="G101" s="39">
        <v>967.78</v>
      </c>
      <c r="H101" s="38">
        <f t="shared" si="40"/>
        <v>0</v>
      </c>
      <c r="I101" s="38">
        <v>0</v>
      </c>
      <c r="J101" s="39">
        <v>1011.91</v>
      </c>
      <c r="K101" s="39">
        <f t="shared" si="38"/>
        <v>104.55992064312136</v>
      </c>
      <c r="L101" s="39"/>
    </row>
    <row r="102" spans="2:12" hidden="1" x14ac:dyDescent="0.3">
      <c r="B102" s="8"/>
      <c r="C102" s="17"/>
      <c r="D102" s="8"/>
      <c r="E102" s="8">
        <v>3432</v>
      </c>
      <c r="F102" s="41" t="s">
        <v>124</v>
      </c>
      <c r="G102" s="39">
        <v>0</v>
      </c>
      <c r="H102" s="38">
        <f t="shared" si="40"/>
        <v>0</v>
      </c>
      <c r="I102" s="38">
        <v>0</v>
      </c>
      <c r="J102" s="39">
        <v>0</v>
      </c>
      <c r="K102" s="39" t="e">
        <f t="shared" si="38"/>
        <v>#DIV/0!</v>
      </c>
      <c r="L102" s="39"/>
    </row>
    <row r="103" spans="2:12" x14ac:dyDescent="0.3">
      <c r="B103" s="8"/>
      <c r="C103" s="17"/>
      <c r="D103" s="8"/>
      <c r="E103" s="8">
        <v>3433</v>
      </c>
      <c r="F103" s="41" t="s">
        <v>126</v>
      </c>
      <c r="G103" s="39">
        <v>0</v>
      </c>
      <c r="H103" s="38">
        <f t="shared" si="40"/>
        <v>0</v>
      </c>
      <c r="I103" s="38">
        <v>0</v>
      </c>
      <c r="J103" s="39">
        <v>0</v>
      </c>
      <c r="K103" s="39"/>
      <c r="L103" s="39"/>
    </row>
    <row r="104" spans="2:12" x14ac:dyDescent="0.3">
      <c r="B104" s="8"/>
      <c r="C104" s="17"/>
      <c r="D104" s="8"/>
      <c r="E104" s="8">
        <v>3434</v>
      </c>
      <c r="F104" s="41" t="s">
        <v>125</v>
      </c>
      <c r="G104" s="39">
        <v>391.12</v>
      </c>
      <c r="H104" s="38">
        <f t="shared" si="40"/>
        <v>0</v>
      </c>
      <c r="I104" s="38">
        <v>0</v>
      </c>
      <c r="J104" s="39">
        <v>209.74</v>
      </c>
      <c r="K104" s="39">
        <f t="shared" si="38"/>
        <v>53.625485784413996</v>
      </c>
      <c r="L104" s="39"/>
    </row>
    <row r="105" spans="2:12" ht="27" x14ac:dyDescent="0.3">
      <c r="B105" s="8"/>
      <c r="C105" s="17">
        <v>37</v>
      </c>
      <c r="D105" s="8"/>
      <c r="E105" s="8"/>
      <c r="F105" s="44" t="s">
        <v>127</v>
      </c>
      <c r="G105" s="38">
        <f t="shared" ref="G105:J105" si="61">G106</f>
        <v>557.27</v>
      </c>
      <c r="H105" s="38">
        <f t="shared" si="40"/>
        <v>1360</v>
      </c>
      <c r="I105" s="38">
        <v>1360</v>
      </c>
      <c r="J105" s="38">
        <f t="shared" si="61"/>
        <v>368.41</v>
      </c>
      <c r="K105" s="39">
        <f t="shared" si="38"/>
        <v>66.109785202863975</v>
      </c>
      <c r="L105" s="39">
        <f t="shared" si="39"/>
        <v>27.088970588235295</v>
      </c>
    </row>
    <row r="106" spans="2:12" ht="27" x14ac:dyDescent="0.3">
      <c r="B106" s="8"/>
      <c r="C106" s="17"/>
      <c r="D106" s="8">
        <v>372</v>
      </c>
      <c r="E106" s="8"/>
      <c r="F106" s="44" t="s">
        <v>128</v>
      </c>
      <c r="G106" s="38">
        <f t="shared" ref="G106" si="62">G107+G108</f>
        <v>557.27</v>
      </c>
      <c r="H106" s="38">
        <f t="shared" si="40"/>
        <v>0</v>
      </c>
      <c r="I106" s="38">
        <f t="shared" ref="I106:J106" si="63">I107+I108</f>
        <v>0</v>
      </c>
      <c r="J106" s="38">
        <f t="shared" si="63"/>
        <v>368.41</v>
      </c>
      <c r="K106" s="39">
        <f t="shared" si="38"/>
        <v>66.109785202863975</v>
      </c>
      <c r="L106" s="39"/>
    </row>
    <row r="107" spans="2:12" x14ac:dyDescent="0.3">
      <c r="B107" s="8"/>
      <c r="C107" s="17"/>
      <c r="D107" s="8"/>
      <c r="E107" s="8">
        <v>3721</v>
      </c>
      <c r="F107" s="43" t="s">
        <v>129</v>
      </c>
      <c r="G107" s="39">
        <v>557.27</v>
      </c>
      <c r="H107" s="38">
        <f t="shared" si="40"/>
        <v>0</v>
      </c>
      <c r="I107" s="38">
        <v>0</v>
      </c>
      <c r="J107" s="39">
        <v>368.41</v>
      </c>
      <c r="K107" s="39">
        <f t="shared" ref="K107" si="64">J107/G107*100</f>
        <v>66.109785202863975</v>
      </c>
      <c r="L107" s="39"/>
    </row>
    <row r="108" spans="2:12" x14ac:dyDescent="0.3">
      <c r="B108" s="8"/>
      <c r="C108" s="17"/>
      <c r="D108" s="8"/>
      <c r="E108" s="8">
        <v>3722</v>
      </c>
      <c r="F108" s="43" t="s">
        <v>130</v>
      </c>
      <c r="G108" s="39">
        <v>0</v>
      </c>
      <c r="H108" s="38">
        <f t="shared" si="40"/>
        <v>0</v>
      </c>
      <c r="I108" s="38">
        <v>0</v>
      </c>
      <c r="J108" s="39">
        <v>0</v>
      </c>
      <c r="K108" s="39"/>
      <c r="L108" s="39"/>
    </row>
    <row r="109" spans="2:12" x14ac:dyDescent="0.3">
      <c r="B109" s="8"/>
      <c r="C109" s="17">
        <v>38</v>
      </c>
      <c r="D109" s="8"/>
      <c r="E109" s="8"/>
      <c r="F109" s="44" t="s">
        <v>134</v>
      </c>
      <c r="G109" s="38">
        <f t="shared" ref="G109" si="65">G110</f>
        <v>0</v>
      </c>
      <c r="H109" s="38">
        <f t="shared" si="40"/>
        <v>0</v>
      </c>
      <c r="I109" s="38">
        <v>0</v>
      </c>
      <c r="J109" s="38">
        <f t="shared" ref="J109" si="66">J110</f>
        <v>0</v>
      </c>
      <c r="K109" s="39"/>
      <c r="L109" s="39"/>
    </row>
    <row r="110" spans="2:12" x14ac:dyDescent="0.3">
      <c r="B110" s="8"/>
      <c r="C110" s="17"/>
      <c r="D110" s="8">
        <v>381</v>
      </c>
      <c r="E110" s="8"/>
      <c r="F110" s="46" t="s">
        <v>131</v>
      </c>
      <c r="G110" s="38">
        <f t="shared" ref="G110" si="67">G111+G112</f>
        <v>0</v>
      </c>
      <c r="H110" s="38">
        <f t="shared" si="40"/>
        <v>0</v>
      </c>
      <c r="I110" s="38">
        <f t="shared" ref="I110:J110" si="68">I111+I112</f>
        <v>0</v>
      </c>
      <c r="J110" s="38">
        <f t="shared" si="68"/>
        <v>0</v>
      </c>
      <c r="K110" s="39"/>
      <c r="L110" s="39"/>
    </row>
    <row r="111" spans="2:12" hidden="1" x14ac:dyDescent="0.3">
      <c r="B111" s="8"/>
      <c r="C111" s="17"/>
      <c r="D111" s="8"/>
      <c r="E111" s="8">
        <v>3811</v>
      </c>
      <c r="F111" s="45" t="s">
        <v>132</v>
      </c>
      <c r="G111" s="39">
        <v>0</v>
      </c>
      <c r="H111" s="38">
        <f t="shared" si="40"/>
        <v>0</v>
      </c>
      <c r="I111" s="38">
        <v>0</v>
      </c>
      <c r="J111" s="39">
        <v>0</v>
      </c>
      <c r="K111" s="39"/>
      <c r="L111" s="39"/>
    </row>
    <row r="112" spans="2:12" x14ac:dyDescent="0.3">
      <c r="B112" s="8"/>
      <c r="C112" s="17"/>
      <c r="D112" s="8"/>
      <c r="E112" s="8">
        <v>3812</v>
      </c>
      <c r="F112" s="45" t="s">
        <v>133</v>
      </c>
      <c r="G112" s="39">
        <v>0</v>
      </c>
      <c r="H112" s="38">
        <f t="shared" si="40"/>
        <v>0</v>
      </c>
      <c r="I112" s="38">
        <v>0</v>
      </c>
      <c r="J112" s="39">
        <v>0</v>
      </c>
      <c r="K112" s="39"/>
      <c r="L112" s="39"/>
    </row>
    <row r="113" spans="2:12" x14ac:dyDescent="0.3">
      <c r="B113" s="8"/>
      <c r="C113" s="8"/>
      <c r="D113" s="9"/>
      <c r="E113" s="9"/>
      <c r="F113" s="13"/>
      <c r="G113" s="39"/>
      <c r="H113" s="38">
        <f t="shared" si="40"/>
        <v>0</v>
      </c>
      <c r="I113" s="38"/>
      <c r="J113" s="39"/>
      <c r="K113" s="39"/>
      <c r="L113" s="39"/>
    </row>
    <row r="114" spans="2:12" x14ac:dyDescent="0.3">
      <c r="B114" s="10">
        <v>4</v>
      </c>
      <c r="C114" s="10"/>
      <c r="D114" s="10"/>
      <c r="E114" s="10"/>
      <c r="F114" s="15" t="s">
        <v>4</v>
      </c>
      <c r="G114" s="38">
        <f t="shared" ref="G114" si="69">G120+G134+G115</f>
        <v>153443.09</v>
      </c>
      <c r="H114" s="38">
        <f t="shared" si="40"/>
        <v>170853</v>
      </c>
      <c r="I114" s="38">
        <f t="shared" ref="I114:J114" si="70">I120+I134+I115</f>
        <v>170853</v>
      </c>
      <c r="J114" s="38">
        <f t="shared" si="70"/>
        <v>40910.71</v>
      </c>
      <c r="K114" s="39">
        <f t="shared" ref="K114:K136" si="71">J114/G114*100</f>
        <v>26.661813184288718</v>
      </c>
      <c r="L114" s="39">
        <f t="shared" ref="L114:L134" si="72">J114/I114*100</f>
        <v>23.944976090557379</v>
      </c>
    </row>
    <row r="115" spans="2:12" ht="27" x14ac:dyDescent="0.3">
      <c r="B115" s="11"/>
      <c r="C115" s="11">
        <v>41</v>
      </c>
      <c r="D115" s="11"/>
      <c r="E115" s="11"/>
      <c r="F115" s="44" t="s">
        <v>255</v>
      </c>
      <c r="G115" s="38">
        <f>G116</f>
        <v>0</v>
      </c>
      <c r="H115" s="38">
        <f t="shared" si="40"/>
        <v>0</v>
      </c>
      <c r="I115" s="38">
        <v>0</v>
      </c>
      <c r="J115" s="38">
        <f>J116+J118</f>
        <v>0</v>
      </c>
      <c r="K115" s="39"/>
      <c r="L115" s="39"/>
    </row>
    <row r="116" spans="2:12" x14ac:dyDescent="0.3">
      <c r="B116" s="11"/>
      <c r="C116" s="11"/>
      <c r="D116" s="8">
        <v>411</v>
      </c>
      <c r="E116" s="8"/>
      <c r="F116" s="23" t="s">
        <v>296</v>
      </c>
      <c r="G116" s="38">
        <f t="shared" ref="G116" si="73">G117</f>
        <v>0</v>
      </c>
      <c r="H116" s="38">
        <f t="shared" si="40"/>
        <v>0</v>
      </c>
      <c r="I116" s="38">
        <v>0</v>
      </c>
      <c r="J116" s="38">
        <f t="shared" ref="J116:J118" si="74">J117</f>
        <v>0</v>
      </c>
      <c r="K116" s="39"/>
      <c r="L116" s="39"/>
    </row>
    <row r="117" spans="2:12" x14ac:dyDescent="0.3">
      <c r="B117" s="11"/>
      <c r="C117" s="11"/>
      <c r="D117" s="8"/>
      <c r="E117" s="8">
        <v>4111</v>
      </c>
      <c r="F117" s="23" t="s">
        <v>256</v>
      </c>
      <c r="G117" s="39">
        <v>0</v>
      </c>
      <c r="H117" s="38">
        <f t="shared" ref="H117:H136" si="75">I117</f>
        <v>0</v>
      </c>
      <c r="I117" s="38">
        <v>0</v>
      </c>
      <c r="J117" s="39">
        <v>0</v>
      </c>
      <c r="K117" s="39"/>
      <c r="L117" s="39"/>
    </row>
    <row r="118" spans="2:12" x14ac:dyDescent="0.3">
      <c r="B118" s="11"/>
      <c r="C118" s="11"/>
      <c r="D118" s="8">
        <v>412</v>
      </c>
      <c r="E118" s="8"/>
      <c r="F118" s="23" t="s">
        <v>295</v>
      </c>
      <c r="G118" s="38">
        <v>0</v>
      </c>
      <c r="H118" s="38">
        <f t="shared" si="75"/>
        <v>0</v>
      </c>
      <c r="I118" s="38">
        <v>0</v>
      </c>
      <c r="J118" s="38">
        <f t="shared" si="74"/>
        <v>0</v>
      </c>
      <c r="K118" s="39"/>
      <c r="L118" s="39"/>
    </row>
    <row r="119" spans="2:12" x14ac:dyDescent="0.3">
      <c r="B119" s="11"/>
      <c r="C119" s="11"/>
      <c r="D119" s="8"/>
      <c r="E119" s="8">
        <v>4123</v>
      </c>
      <c r="F119" s="23" t="s">
        <v>297</v>
      </c>
      <c r="G119" s="39">
        <v>0</v>
      </c>
      <c r="H119" s="38">
        <f t="shared" ref="H119" si="76">I119</f>
        <v>0</v>
      </c>
      <c r="I119" s="38">
        <v>0</v>
      </c>
      <c r="J119" s="39">
        <v>0</v>
      </c>
      <c r="K119" s="39"/>
      <c r="L119" s="39"/>
    </row>
    <row r="120" spans="2:12" ht="27" x14ac:dyDescent="0.3">
      <c r="B120" s="11"/>
      <c r="C120" s="11">
        <v>42</v>
      </c>
      <c r="D120" s="11"/>
      <c r="E120" s="11"/>
      <c r="F120" s="44" t="s">
        <v>300</v>
      </c>
      <c r="G120" s="38">
        <f>G121+G123+G130+G128+G132</f>
        <v>66454.89</v>
      </c>
      <c r="H120" s="38">
        <f t="shared" si="75"/>
        <v>81864</v>
      </c>
      <c r="I120" s="38">
        <v>81864</v>
      </c>
      <c r="J120" s="38">
        <f>J121+J123+J130+J128+J132</f>
        <v>28379.41</v>
      </c>
      <c r="K120" s="39">
        <f t="shared" si="71"/>
        <v>42.704773117523779</v>
      </c>
      <c r="L120" s="39">
        <f t="shared" si="72"/>
        <v>34.666532297468969</v>
      </c>
    </row>
    <row r="121" spans="2:12" x14ac:dyDescent="0.3">
      <c r="B121" s="11"/>
      <c r="C121" s="11"/>
      <c r="D121" s="8">
        <v>421</v>
      </c>
      <c r="E121" s="8"/>
      <c r="F121" s="23" t="s">
        <v>135</v>
      </c>
      <c r="G121" s="38">
        <f>G122</f>
        <v>0</v>
      </c>
      <c r="H121" s="38">
        <f t="shared" si="75"/>
        <v>0</v>
      </c>
      <c r="I121" s="38">
        <v>0</v>
      </c>
      <c r="J121" s="38">
        <f>J122</f>
        <v>0</v>
      </c>
      <c r="K121" s="39"/>
      <c r="L121" s="39"/>
    </row>
    <row r="122" spans="2:12" x14ac:dyDescent="0.3">
      <c r="B122" s="11"/>
      <c r="C122" s="11"/>
      <c r="D122" s="8"/>
      <c r="E122" s="8">
        <v>4212</v>
      </c>
      <c r="F122" s="23" t="s">
        <v>136</v>
      </c>
      <c r="G122" s="39">
        <v>0</v>
      </c>
      <c r="H122" s="38">
        <f t="shared" si="75"/>
        <v>0</v>
      </c>
      <c r="I122" s="38">
        <v>0</v>
      </c>
      <c r="J122" s="39">
        <v>0</v>
      </c>
      <c r="K122" s="39"/>
      <c r="L122" s="39"/>
    </row>
    <row r="123" spans="2:12" x14ac:dyDescent="0.3">
      <c r="B123" s="11"/>
      <c r="C123" s="11"/>
      <c r="D123" s="8">
        <v>422</v>
      </c>
      <c r="E123" s="8"/>
      <c r="F123" s="23" t="s">
        <v>137</v>
      </c>
      <c r="G123" s="38">
        <f>G124+G125+G126+G127</f>
        <v>66454.89</v>
      </c>
      <c r="H123" s="38">
        <f t="shared" si="75"/>
        <v>0</v>
      </c>
      <c r="I123" s="38">
        <f t="shared" ref="I123" si="77">I124+I125+I126+I127</f>
        <v>0</v>
      </c>
      <c r="J123" s="38">
        <f>J124+J125+J126+J127</f>
        <v>28379.41</v>
      </c>
      <c r="K123" s="39">
        <f t="shared" si="71"/>
        <v>42.704773117523779</v>
      </c>
      <c r="L123" s="39"/>
    </row>
    <row r="124" spans="2:12" x14ac:dyDescent="0.3">
      <c r="B124" s="11"/>
      <c r="C124" s="11"/>
      <c r="D124" s="8"/>
      <c r="E124" s="8">
        <v>4221</v>
      </c>
      <c r="F124" s="23" t="s">
        <v>83</v>
      </c>
      <c r="G124" s="39">
        <v>13887.97</v>
      </c>
      <c r="H124" s="38">
        <f t="shared" si="75"/>
        <v>0</v>
      </c>
      <c r="I124" s="38">
        <v>0</v>
      </c>
      <c r="J124" s="39">
        <v>27310.63</v>
      </c>
      <c r="K124" s="39">
        <f t="shared" si="71"/>
        <v>196.64954633398548</v>
      </c>
      <c r="L124" s="39"/>
    </row>
    <row r="125" spans="2:12" x14ac:dyDescent="0.3">
      <c r="B125" s="11"/>
      <c r="C125" s="11"/>
      <c r="D125" s="8"/>
      <c r="E125" s="8">
        <v>4222</v>
      </c>
      <c r="F125" s="23" t="s">
        <v>138</v>
      </c>
      <c r="G125" s="39">
        <v>810.48</v>
      </c>
      <c r="H125" s="38">
        <f t="shared" si="75"/>
        <v>0</v>
      </c>
      <c r="I125" s="38">
        <v>0</v>
      </c>
      <c r="J125" s="39">
        <v>1068.78</v>
      </c>
      <c r="K125" s="39"/>
      <c r="L125" s="39"/>
    </row>
    <row r="126" spans="2:12" hidden="1" x14ac:dyDescent="0.3">
      <c r="B126" s="11"/>
      <c r="C126" s="11"/>
      <c r="D126" s="8"/>
      <c r="E126" s="8">
        <v>4223</v>
      </c>
      <c r="F126" s="23" t="s">
        <v>139</v>
      </c>
      <c r="G126" s="39">
        <v>0</v>
      </c>
      <c r="H126" s="38">
        <f t="shared" si="75"/>
        <v>0</v>
      </c>
      <c r="I126" s="38">
        <v>0</v>
      </c>
      <c r="J126" s="39">
        <v>0</v>
      </c>
      <c r="K126" s="39"/>
      <c r="L126" s="39"/>
    </row>
    <row r="127" spans="2:12" x14ac:dyDescent="0.3">
      <c r="B127" s="11"/>
      <c r="C127" s="11"/>
      <c r="D127" s="8"/>
      <c r="E127" s="8">
        <v>4227</v>
      </c>
      <c r="F127" s="23" t="s">
        <v>84</v>
      </c>
      <c r="G127" s="39">
        <v>51756.44</v>
      </c>
      <c r="H127" s="38">
        <f t="shared" si="75"/>
        <v>0</v>
      </c>
      <c r="I127" s="38">
        <v>0</v>
      </c>
      <c r="J127" s="39">
        <v>0</v>
      </c>
      <c r="K127" s="39">
        <f t="shared" si="71"/>
        <v>0</v>
      </c>
      <c r="L127" s="39"/>
    </row>
    <row r="128" spans="2:12" hidden="1" x14ac:dyDescent="0.3">
      <c r="B128" s="11"/>
      <c r="C128" s="11"/>
      <c r="D128" s="8">
        <v>423</v>
      </c>
      <c r="E128" s="8"/>
      <c r="F128" s="23" t="s">
        <v>140</v>
      </c>
      <c r="G128" s="38">
        <f t="shared" ref="G128" si="78">G129</f>
        <v>0</v>
      </c>
      <c r="H128" s="38">
        <f t="shared" si="75"/>
        <v>0</v>
      </c>
      <c r="I128" s="38">
        <v>0</v>
      </c>
      <c r="J128" s="38">
        <f t="shared" ref="J128" si="79">J129</f>
        <v>0</v>
      </c>
      <c r="K128" s="39" t="e">
        <f t="shared" si="71"/>
        <v>#DIV/0!</v>
      </c>
      <c r="L128" s="39"/>
    </row>
    <row r="129" spans="2:12" hidden="1" x14ac:dyDescent="0.3">
      <c r="B129" s="11"/>
      <c r="C129" s="11"/>
      <c r="D129" s="8"/>
      <c r="E129" s="8">
        <v>4231</v>
      </c>
      <c r="F129" s="23" t="s">
        <v>86</v>
      </c>
      <c r="G129" s="39">
        <v>0</v>
      </c>
      <c r="H129" s="38">
        <f t="shared" si="75"/>
        <v>0</v>
      </c>
      <c r="I129" s="38">
        <v>0</v>
      </c>
      <c r="J129" s="39">
        <v>0</v>
      </c>
      <c r="K129" s="39" t="e">
        <f t="shared" si="71"/>
        <v>#DIV/0!</v>
      </c>
      <c r="L129" s="39"/>
    </row>
    <row r="130" spans="2:12" x14ac:dyDescent="0.3">
      <c r="B130" s="11"/>
      <c r="C130" s="11"/>
      <c r="D130" s="8">
        <v>424</v>
      </c>
      <c r="E130" s="8"/>
      <c r="F130" s="23" t="s">
        <v>141</v>
      </c>
      <c r="G130" s="38">
        <f t="shared" ref="G130:J132" si="80">G131</f>
        <v>0</v>
      </c>
      <c r="H130" s="38">
        <f t="shared" si="75"/>
        <v>0</v>
      </c>
      <c r="I130" s="38">
        <f t="shared" si="80"/>
        <v>0</v>
      </c>
      <c r="J130" s="38">
        <f t="shared" si="80"/>
        <v>0</v>
      </c>
      <c r="K130" s="39"/>
      <c r="L130" s="39"/>
    </row>
    <row r="131" spans="2:12" x14ac:dyDescent="0.3">
      <c r="B131" s="11"/>
      <c r="C131" s="11"/>
      <c r="D131" s="8"/>
      <c r="E131" s="8">
        <v>4241</v>
      </c>
      <c r="F131" s="23" t="s">
        <v>142</v>
      </c>
      <c r="G131" s="39">
        <v>0</v>
      </c>
      <c r="H131" s="38">
        <f t="shared" si="75"/>
        <v>0</v>
      </c>
      <c r="I131" s="38">
        <v>0</v>
      </c>
      <c r="J131" s="39">
        <v>0</v>
      </c>
      <c r="K131" s="39"/>
      <c r="L131" s="39"/>
    </row>
    <row r="132" spans="2:12" x14ac:dyDescent="0.3">
      <c r="B132" s="11"/>
      <c r="C132" s="11"/>
      <c r="D132" s="8">
        <v>426</v>
      </c>
      <c r="E132" s="8"/>
      <c r="F132" s="23" t="s">
        <v>257</v>
      </c>
      <c r="G132" s="38">
        <f t="shared" si="80"/>
        <v>0</v>
      </c>
      <c r="H132" s="38">
        <f t="shared" si="75"/>
        <v>0</v>
      </c>
      <c r="I132" s="38">
        <f t="shared" si="80"/>
        <v>0</v>
      </c>
      <c r="J132" s="38">
        <f t="shared" si="80"/>
        <v>0</v>
      </c>
      <c r="K132" s="39"/>
      <c r="L132" s="39"/>
    </row>
    <row r="133" spans="2:12" x14ac:dyDescent="0.3">
      <c r="B133" s="11"/>
      <c r="C133" s="11"/>
      <c r="D133" s="8"/>
      <c r="E133" s="8">
        <v>4262</v>
      </c>
      <c r="F133" s="23" t="s">
        <v>258</v>
      </c>
      <c r="G133" s="39">
        <v>0</v>
      </c>
      <c r="H133" s="38">
        <f t="shared" si="75"/>
        <v>0</v>
      </c>
      <c r="I133" s="38">
        <v>0</v>
      </c>
      <c r="J133" s="39">
        <v>0</v>
      </c>
      <c r="K133" s="39"/>
      <c r="L133" s="39"/>
    </row>
    <row r="134" spans="2:12" ht="25.2" customHeight="1" x14ac:dyDescent="0.3">
      <c r="B134" s="11"/>
      <c r="C134" s="11">
        <v>45</v>
      </c>
      <c r="D134" s="8"/>
      <c r="E134" s="8"/>
      <c r="F134" s="23" t="s">
        <v>143</v>
      </c>
      <c r="G134" s="38">
        <f t="shared" ref="G134:J134" si="81">G135</f>
        <v>86988.2</v>
      </c>
      <c r="H134" s="38">
        <f t="shared" si="75"/>
        <v>88989</v>
      </c>
      <c r="I134" s="38">
        <v>88989</v>
      </c>
      <c r="J134" s="38">
        <f t="shared" si="81"/>
        <v>12531.3</v>
      </c>
      <c r="K134" s="39">
        <f t="shared" si="71"/>
        <v>14.405746986372863</v>
      </c>
      <c r="L134" s="39">
        <f t="shared" si="72"/>
        <v>14.081852813269055</v>
      </c>
    </row>
    <row r="135" spans="2:12" x14ac:dyDescent="0.3">
      <c r="B135" s="11"/>
      <c r="C135" s="11"/>
      <c r="D135" s="8">
        <v>451</v>
      </c>
      <c r="E135" s="8"/>
      <c r="F135" s="23" t="s">
        <v>144</v>
      </c>
      <c r="G135" s="38">
        <f t="shared" ref="G135:J135" si="82">G136</f>
        <v>86988.2</v>
      </c>
      <c r="H135" s="38">
        <f t="shared" si="75"/>
        <v>0</v>
      </c>
      <c r="I135" s="38">
        <f t="shared" si="82"/>
        <v>0</v>
      </c>
      <c r="J135" s="38">
        <f t="shared" si="82"/>
        <v>12531.3</v>
      </c>
      <c r="K135" s="39">
        <f t="shared" si="71"/>
        <v>14.405746986372863</v>
      </c>
      <c r="L135" s="39"/>
    </row>
    <row r="136" spans="2:12" x14ac:dyDescent="0.3">
      <c r="B136" s="11"/>
      <c r="C136" s="11"/>
      <c r="D136" s="8"/>
      <c r="E136" s="8">
        <v>4511</v>
      </c>
      <c r="F136" s="23" t="s">
        <v>144</v>
      </c>
      <c r="G136" s="39">
        <v>86988.2</v>
      </c>
      <c r="H136" s="38">
        <f t="shared" si="75"/>
        <v>0</v>
      </c>
      <c r="I136" s="38">
        <v>0</v>
      </c>
      <c r="J136" s="39">
        <v>12531.3</v>
      </c>
      <c r="K136" s="39">
        <f t="shared" si="71"/>
        <v>14.405746986372863</v>
      </c>
      <c r="L136" s="39"/>
    </row>
  </sheetData>
  <mergeCells count="7">
    <mergeCell ref="B51:F51"/>
    <mergeCell ref="B50:F50"/>
    <mergeCell ref="B8:F8"/>
    <mergeCell ref="B9:F9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5"/>
  <sheetViews>
    <sheetView topLeftCell="A19" zoomScale="80" zoomScaleNormal="80" workbookViewId="0">
      <selection activeCell="G35" sqref="G35"/>
    </sheetView>
  </sheetViews>
  <sheetFormatPr defaultRowHeight="14.4" x14ac:dyDescent="0.3"/>
  <cols>
    <col min="1" max="1" width="36.5546875" bestFit="1" customWidth="1"/>
    <col min="2" max="3" width="18.44140625" style="52" customWidth="1"/>
    <col min="4" max="5" width="18.44140625" style="84" customWidth="1"/>
    <col min="6" max="7" width="13.5546875" style="52" customWidth="1"/>
    <col min="8" max="8" width="16.5546875" customWidth="1"/>
    <col min="9" max="13" width="10.6640625" style="81" customWidth="1"/>
    <col min="14" max="14" width="10.6640625" customWidth="1"/>
  </cols>
  <sheetData>
    <row r="2" spans="1:11" ht="15.6" x14ac:dyDescent="0.3">
      <c r="A2" s="155" t="s">
        <v>36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15" thickBot="1" x14ac:dyDescent="0.35"/>
    <row r="4" spans="1:11" ht="25.8" thickBot="1" x14ac:dyDescent="0.35">
      <c r="A4" s="47" t="s">
        <v>145</v>
      </c>
      <c r="B4" s="53" t="s">
        <v>310</v>
      </c>
      <c r="C4" s="53" t="s">
        <v>311</v>
      </c>
      <c r="D4" s="85" t="s">
        <v>312</v>
      </c>
      <c r="E4" s="85" t="s">
        <v>313</v>
      </c>
      <c r="F4" s="53" t="s">
        <v>146</v>
      </c>
      <c r="G4" s="53" t="s">
        <v>147</v>
      </c>
    </row>
    <row r="5" spans="1:11" x14ac:dyDescent="0.3">
      <c r="A5" s="48" t="s">
        <v>148</v>
      </c>
      <c r="B5" s="54"/>
      <c r="C5" s="54"/>
      <c r="D5" s="87"/>
      <c r="E5" s="93"/>
      <c r="F5" s="54"/>
      <c r="G5" s="55"/>
    </row>
    <row r="6" spans="1:11" x14ac:dyDescent="0.3">
      <c r="A6" s="49" t="s">
        <v>149</v>
      </c>
      <c r="B6" s="86">
        <f t="shared" ref="B6:E6" si="0">B7</f>
        <v>122502.38</v>
      </c>
      <c r="C6" s="50">
        <f>D6</f>
        <v>76600</v>
      </c>
      <c r="D6" s="86">
        <f t="shared" si="0"/>
        <v>76600</v>
      </c>
      <c r="E6" s="86">
        <f t="shared" si="0"/>
        <v>40303.339999999997</v>
      </c>
      <c r="F6" s="50">
        <f>E6/B6*100</f>
        <v>32.900046513382023</v>
      </c>
      <c r="G6" s="51">
        <f>E6/C6*100</f>
        <v>52.615326370757174</v>
      </c>
    </row>
    <row r="7" spans="1:11" x14ac:dyDescent="0.3">
      <c r="A7" s="49" t="s">
        <v>150</v>
      </c>
      <c r="B7" s="86">
        <v>122502.38</v>
      </c>
      <c r="C7" s="50">
        <f t="shared" ref="C7:C35" si="1">D7</f>
        <v>76600</v>
      </c>
      <c r="D7" s="86">
        <v>76600</v>
      </c>
      <c r="E7" s="86">
        <v>40303.339999999997</v>
      </c>
      <c r="F7" s="50">
        <f t="shared" ref="F7:F30" si="2">E7/B7*100</f>
        <v>32.900046513382023</v>
      </c>
      <c r="G7" s="51">
        <f t="shared" ref="G7:G32" si="3">E7/C7*100</f>
        <v>52.615326370757174</v>
      </c>
      <c r="H7" s="81"/>
    </row>
    <row r="8" spans="1:11" x14ac:dyDescent="0.3">
      <c r="A8" s="49" t="s">
        <v>151</v>
      </c>
      <c r="B8" s="86">
        <f t="shared" ref="B8:E8" si="4">B9</f>
        <v>105258.77</v>
      </c>
      <c r="C8" s="50">
        <f t="shared" si="1"/>
        <v>186000</v>
      </c>
      <c r="D8" s="86">
        <f t="shared" si="4"/>
        <v>186000</v>
      </c>
      <c r="E8" s="86">
        <f t="shared" si="4"/>
        <v>117599.17</v>
      </c>
      <c r="F8" s="50">
        <f t="shared" si="2"/>
        <v>111.72386870946715</v>
      </c>
      <c r="G8" s="51">
        <f t="shared" si="3"/>
        <v>63.225360215053762</v>
      </c>
      <c r="H8" s="81"/>
    </row>
    <row r="9" spans="1:11" x14ac:dyDescent="0.3">
      <c r="A9" s="49" t="s">
        <v>152</v>
      </c>
      <c r="B9" s="86">
        <v>105258.77</v>
      </c>
      <c r="C9" s="50">
        <f t="shared" si="1"/>
        <v>186000</v>
      </c>
      <c r="D9" s="86">
        <v>186000</v>
      </c>
      <c r="E9" s="86">
        <v>117599.17</v>
      </c>
      <c r="F9" s="50">
        <f t="shared" si="2"/>
        <v>111.72386870946715</v>
      </c>
      <c r="G9" s="51">
        <f t="shared" si="3"/>
        <v>63.225360215053762</v>
      </c>
      <c r="H9" s="81"/>
    </row>
    <row r="10" spans="1:11" ht="27" x14ac:dyDescent="0.3">
      <c r="A10" s="49" t="s">
        <v>153</v>
      </c>
      <c r="B10" s="86">
        <f t="shared" ref="B10" si="5">B11+B12</f>
        <v>181453.16</v>
      </c>
      <c r="C10" s="50">
        <f t="shared" si="1"/>
        <v>231100</v>
      </c>
      <c r="D10" s="86">
        <f t="shared" ref="D10:E10" si="6">D11+D12</f>
        <v>231100</v>
      </c>
      <c r="E10" s="86">
        <f t="shared" si="6"/>
        <v>155987.66999999998</v>
      </c>
      <c r="F10" s="50">
        <f t="shared" si="2"/>
        <v>85.965805169774939</v>
      </c>
      <c r="G10" s="51">
        <f t="shared" si="3"/>
        <v>67.49790999567287</v>
      </c>
      <c r="H10" s="81"/>
    </row>
    <row r="11" spans="1:11" ht="27" x14ac:dyDescent="0.3">
      <c r="A11" s="49" t="s">
        <v>154</v>
      </c>
      <c r="B11" s="86">
        <v>19022.79</v>
      </c>
      <c r="C11" s="50">
        <f t="shared" si="1"/>
        <v>26500</v>
      </c>
      <c r="D11" s="86">
        <v>26500</v>
      </c>
      <c r="E11" s="86">
        <v>20901.43</v>
      </c>
      <c r="F11" s="50">
        <f t="shared" si="2"/>
        <v>109.87573326520452</v>
      </c>
      <c r="G11" s="51">
        <f t="shared" si="3"/>
        <v>78.873320754716985</v>
      </c>
      <c r="H11" s="81"/>
    </row>
    <row r="12" spans="1:11" x14ac:dyDescent="0.3">
      <c r="A12" s="49" t="s">
        <v>155</v>
      </c>
      <c r="B12" s="86">
        <v>162430.37</v>
      </c>
      <c r="C12" s="50">
        <f t="shared" si="1"/>
        <v>204600</v>
      </c>
      <c r="D12" s="86">
        <v>204600</v>
      </c>
      <c r="E12" s="86">
        <v>135086.24</v>
      </c>
      <c r="F12" s="50">
        <f t="shared" si="2"/>
        <v>83.16562967873557</v>
      </c>
      <c r="G12" s="51">
        <f t="shared" si="3"/>
        <v>66.024555229716526</v>
      </c>
      <c r="H12" s="81"/>
    </row>
    <row r="13" spans="1:11" x14ac:dyDescent="0.3">
      <c r="A13" s="49" t="s">
        <v>156</v>
      </c>
      <c r="B13" s="86">
        <f t="shared" ref="B13" si="7">B14+B15</f>
        <v>1379721.5</v>
      </c>
      <c r="C13" s="50">
        <f t="shared" si="1"/>
        <v>2967825</v>
      </c>
      <c r="D13" s="86">
        <f t="shared" ref="D13:E13" si="8">D14+D15</f>
        <v>2967825</v>
      </c>
      <c r="E13" s="86">
        <f t="shared" si="8"/>
        <v>1491186.03</v>
      </c>
      <c r="F13" s="50">
        <f t="shared" si="2"/>
        <v>108.07877024457473</v>
      </c>
      <c r="G13" s="51">
        <f t="shared" si="3"/>
        <v>50.245079477395059</v>
      </c>
      <c r="H13" s="81"/>
    </row>
    <row r="14" spans="1:11" x14ac:dyDescent="0.3">
      <c r="A14" s="49" t="s">
        <v>157</v>
      </c>
      <c r="B14" s="86">
        <v>123418.58</v>
      </c>
      <c r="C14" s="50">
        <f t="shared" si="1"/>
        <v>164800</v>
      </c>
      <c r="D14" s="86">
        <v>164800</v>
      </c>
      <c r="E14" s="86">
        <v>131602.07</v>
      </c>
      <c r="F14" s="50">
        <f t="shared" si="2"/>
        <v>106.63067910844543</v>
      </c>
      <c r="G14" s="51">
        <f t="shared" si="3"/>
        <v>79.855625000000003</v>
      </c>
      <c r="H14" s="81"/>
    </row>
    <row r="15" spans="1:11" x14ac:dyDescent="0.3">
      <c r="A15" s="49" t="s">
        <v>158</v>
      </c>
      <c r="B15" s="86">
        <v>1256302.92</v>
      </c>
      <c r="C15" s="50">
        <f t="shared" si="1"/>
        <v>2803025</v>
      </c>
      <c r="D15" s="86">
        <v>2803025</v>
      </c>
      <c r="E15" s="86">
        <v>1359583.96</v>
      </c>
      <c r="F15" s="50">
        <f t="shared" si="2"/>
        <v>108.22103000445146</v>
      </c>
      <c r="G15" s="51">
        <f t="shared" si="3"/>
        <v>48.504168175453302</v>
      </c>
      <c r="H15" s="81"/>
    </row>
    <row r="16" spans="1:11" x14ac:dyDescent="0.3">
      <c r="A16" s="49" t="s">
        <v>159</v>
      </c>
      <c r="B16" s="86">
        <f t="shared" ref="B16:E16" si="9">B17</f>
        <v>2150</v>
      </c>
      <c r="C16" s="50">
        <f t="shared" si="1"/>
        <v>4600</v>
      </c>
      <c r="D16" s="86">
        <f t="shared" si="9"/>
        <v>4600</v>
      </c>
      <c r="E16" s="86">
        <f t="shared" si="9"/>
        <v>0</v>
      </c>
      <c r="F16" s="50">
        <f t="shared" si="2"/>
        <v>0</v>
      </c>
      <c r="G16" s="51">
        <f t="shared" si="3"/>
        <v>0</v>
      </c>
      <c r="H16" s="81"/>
    </row>
    <row r="17" spans="1:8" x14ac:dyDescent="0.3">
      <c r="A17" s="49" t="s">
        <v>160</v>
      </c>
      <c r="B17" s="86">
        <v>2150</v>
      </c>
      <c r="C17" s="50">
        <f t="shared" si="1"/>
        <v>4600</v>
      </c>
      <c r="D17" s="86">
        <v>4600</v>
      </c>
      <c r="E17" s="86">
        <v>0</v>
      </c>
      <c r="F17" s="50">
        <f t="shared" si="2"/>
        <v>0</v>
      </c>
      <c r="G17" s="51">
        <f t="shared" si="3"/>
        <v>0</v>
      </c>
      <c r="H17" s="81"/>
    </row>
    <row r="18" spans="1:8" ht="53.4" x14ac:dyDescent="0.3">
      <c r="A18" s="49" t="s">
        <v>161</v>
      </c>
      <c r="B18" s="86">
        <f t="shared" ref="B18:E18" si="10">B19</f>
        <v>0</v>
      </c>
      <c r="C18" s="50">
        <f t="shared" si="1"/>
        <v>200</v>
      </c>
      <c r="D18" s="86">
        <f t="shared" si="10"/>
        <v>200</v>
      </c>
      <c r="E18" s="86">
        <f t="shared" si="10"/>
        <v>0</v>
      </c>
      <c r="F18" s="50">
        <v>0</v>
      </c>
      <c r="G18" s="51">
        <f t="shared" si="3"/>
        <v>0</v>
      </c>
      <c r="H18" s="81"/>
    </row>
    <row r="19" spans="1:8" ht="27" x14ac:dyDescent="0.3">
      <c r="A19" s="49" t="s">
        <v>162</v>
      </c>
      <c r="B19" s="86">
        <v>0</v>
      </c>
      <c r="C19" s="50">
        <f t="shared" si="1"/>
        <v>200</v>
      </c>
      <c r="D19" s="86">
        <v>200</v>
      </c>
      <c r="E19" s="86">
        <v>0</v>
      </c>
      <c r="F19" s="50">
        <v>0</v>
      </c>
      <c r="G19" s="51">
        <f t="shared" si="3"/>
        <v>0</v>
      </c>
      <c r="H19" s="81"/>
    </row>
    <row r="20" spans="1:8" x14ac:dyDescent="0.3">
      <c r="A20" s="94" t="s">
        <v>163</v>
      </c>
      <c r="B20" s="95">
        <f t="shared" ref="B20" si="11">B6+B8+B10+B13+B16+B18</f>
        <v>1791085.81</v>
      </c>
      <c r="C20" s="96">
        <f t="shared" si="1"/>
        <v>3466325</v>
      </c>
      <c r="D20" s="95">
        <f t="shared" ref="D20:E20" si="12">D6+D8+D10+D13+D16+D18</f>
        <v>3466325</v>
      </c>
      <c r="E20" s="95">
        <f t="shared" si="12"/>
        <v>1805076.21</v>
      </c>
      <c r="F20" s="96">
        <f t="shared" si="2"/>
        <v>100.78111277091743</v>
      </c>
      <c r="G20" s="97">
        <f t="shared" si="3"/>
        <v>52.074638413882134</v>
      </c>
      <c r="H20" s="81"/>
    </row>
    <row r="21" spans="1:8" x14ac:dyDescent="0.3">
      <c r="A21" s="49" t="s">
        <v>149</v>
      </c>
      <c r="B21" s="86">
        <f t="shared" ref="B21:E21" si="13">B22</f>
        <v>122966.77</v>
      </c>
      <c r="C21" s="50">
        <f t="shared" si="1"/>
        <v>76600</v>
      </c>
      <c r="D21" s="86">
        <f t="shared" si="13"/>
        <v>76600</v>
      </c>
      <c r="E21" s="86">
        <f t="shared" si="13"/>
        <v>36100.75</v>
      </c>
      <c r="F21" s="50">
        <f t="shared" si="2"/>
        <v>29.358134722087925</v>
      </c>
      <c r="G21" s="51">
        <f t="shared" si="3"/>
        <v>47.128916449086162</v>
      </c>
    </row>
    <row r="22" spans="1:8" x14ac:dyDescent="0.3">
      <c r="A22" s="49" t="s">
        <v>150</v>
      </c>
      <c r="B22" s="86">
        <v>122966.77</v>
      </c>
      <c r="C22" s="50">
        <f t="shared" si="1"/>
        <v>76600</v>
      </c>
      <c r="D22" s="86">
        <v>76600</v>
      </c>
      <c r="E22" s="86">
        <v>36100.75</v>
      </c>
      <c r="F22" s="50">
        <f t="shared" si="2"/>
        <v>29.358134722087925</v>
      </c>
      <c r="G22" s="51">
        <f t="shared" si="3"/>
        <v>47.128916449086162</v>
      </c>
    </row>
    <row r="23" spans="1:8" x14ac:dyDescent="0.3">
      <c r="A23" s="49" t="s">
        <v>151</v>
      </c>
      <c r="B23" s="86">
        <f>B24</f>
        <v>97428.1</v>
      </c>
      <c r="C23" s="50">
        <f t="shared" si="1"/>
        <v>190200</v>
      </c>
      <c r="D23" s="86">
        <f t="shared" ref="D23" si="14">D24</f>
        <v>190200</v>
      </c>
      <c r="E23" s="86">
        <f>E24</f>
        <v>116698.7</v>
      </c>
      <c r="F23" s="50">
        <f t="shared" si="2"/>
        <v>119.77930391745298</v>
      </c>
      <c r="G23" s="51">
        <f t="shared" si="3"/>
        <v>61.355783385909568</v>
      </c>
      <c r="H23" s="81"/>
    </row>
    <row r="24" spans="1:8" x14ac:dyDescent="0.3">
      <c r="A24" s="49" t="s">
        <v>152</v>
      </c>
      <c r="B24" s="86">
        <v>97428.1</v>
      </c>
      <c r="C24" s="50">
        <f t="shared" si="1"/>
        <v>190200</v>
      </c>
      <c r="D24" s="86">
        <v>190200</v>
      </c>
      <c r="E24" s="86">
        <v>116698.7</v>
      </c>
      <c r="F24" s="50">
        <f t="shared" si="2"/>
        <v>119.77930391745298</v>
      </c>
      <c r="G24" s="51">
        <f t="shared" si="3"/>
        <v>61.355783385909568</v>
      </c>
      <c r="H24" s="81"/>
    </row>
    <row r="25" spans="1:8" ht="27" x14ac:dyDescent="0.3">
      <c r="A25" s="49" t="s">
        <v>153</v>
      </c>
      <c r="B25" s="86">
        <f t="shared" ref="B25" si="15">B26+B27</f>
        <v>178669.11</v>
      </c>
      <c r="C25" s="50">
        <f t="shared" si="1"/>
        <v>231700</v>
      </c>
      <c r="D25" s="86">
        <f t="shared" ref="D25:E25" si="16">D26+D27</f>
        <v>231700</v>
      </c>
      <c r="E25" s="86">
        <f t="shared" si="16"/>
        <v>162434.25</v>
      </c>
      <c r="F25" s="50">
        <f t="shared" si="2"/>
        <v>90.913448888842623</v>
      </c>
      <c r="G25" s="51">
        <f t="shared" si="3"/>
        <v>70.105416486836418</v>
      </c>
    </row>
    <row r="26" spans="1:8" ht="27" x14ac:dyDescent="0.3">
      <c r="A26" s="49" t="s">
        <v>154</v>
      </c>
      <c r="B26" s="86">
        <v>18385.12</v>
      </c>
      <c r="C26" s="50">
        <f t="shared" si="1"/>
        <v>27100</v>
      </c>
      <c r="D26" s="86">
        <v>27100</v>
      </c>
      <c r="E26" s="86">
        <v>22113.27</v>
      </c>
      <c r="F26" s="50">
        <f t="shared" si="2"/>
        <v>120.27808358063479</v>
      </c>
      <c r="G26" s="51">
        <f t="shared" si="3"/>
        <v>81.598782287822885</v>
      </c>
    </row>
    <row r="27" spans="1:8" x14ac:dyDescent="0.3">
      <c r="A27" s="49" t="s">
        <v>155</v>
      </c>
      <c r="B27" s="86">
        <v>160283.99</v>
      </c>
      <c r="C27" s="50">
        <f t="shared" si="1"/>
        <v>204600</v>
      </c>
      <c r="D27" s="86">
        <v>204600</v>
      </c>
      <c r="E27" s="86">
        <v>140320.98000000001</v>
      </c>
      <c r="F27" s="50">
        <f t="shared" si="2"/>
        <v>87.545225196852172</v>
      </c>
      <c r="G27" s="51">
        <f t="shared" si="3"/>
        <v>68.583079178885626</v>
      </c>
    </row>
    <row r="28" spans="1:8" x14ac:dyDescent="0.3">
      <c r="A28" s="49" t="s">
        <v>156</v>
      </c>
      <c r="B28" s="86">
        <f t="shared" ref="B28" si="17">B29+B30</f>
        <v>1338736.42</v>
      </c>
      <c r="C28" s="50">
        <f t="shared" si="1"/>
        <v>3017825</v>
      </c>
      <c r="D28" s="86">
        <f t="shared" ref="D28:E28" si="18">D29+D30</f>
        <v>3017825</v>
      </c>
      <c r="E28" s="86">
        <f t="shared" si="18"/>
        <v>1692742.3599999999</v>
      </c>
      <c r="F28" s="50">
        <f t="shared" si="2"/>
        <v>126.44328896348394</v>
      </c>
      <c r="G28" s="51">
        <f t="shared" si="3"/>
        <v>56.091468524516827</v>
      </c>
    </row>
    <row r="29" spans="1:8" x14ac:dyDescent="0.3">
      <c r="A29" s="49" t="s">
        <v>157</v>
      </c>
      <c r="B29" s="86">
        <v>79429.440000000002</v>
      </c>
      <c r="C29" s="50">
        <f t="shared" si="1"/>
        <v>214800</v>
      </c>
      <c r="D29" s="86">
        <v>214800</v>
      </c>
      <c r="E29" s="86">
        <v>115722.4</v>
      </c>
      <c r="F29" s="50">
        <f t="shared" si="2"/>
        <v>145.69207588521334</v>
      </c>
      <c r="G29" s="51">
        <f t="shared" si="3"/>
        <v>53.874487895716939</v>
      </c>
    </row>
    <row r="30" spans="1:8" x14ac:dyDescent="0.3">
      <c r="A30" s="49" t="s">
        <v>158</v>
      </c>
      <c r="B30" s="86">
        <v>1259306.98</v>
      </c>
      <c r="C30" s="50">
        <f t="shared" si="1"/>
        <v>2803025</v>
      </c>
      <c r="D30" s="86">
        <v>2803025</v>
      </c>
      <c r="E30" s="86">
        <v>1577019.96</v>
      </c>
      <c r="F30" s="50">
        <f t="shared" si="2"/>
        <v>125.22919232926033</v>
      </c>
      <c r="G30" s="51">
        <f t="shared" si="3"/>
        <v>56.261359067436068</v>
      </c>
    </row>
    <row r="31" spans="1:8" x14ac:dyDescent="0.3">
      <c r="A31" s="49" t="s">
        <v>159</v>
      </c>
      <c r="B31" s="86">
        <f t="shared" ref="B31:E31" si="19">B32</f>
        <v>0</v>
      </c>
      <c r="C31" s="50">
        <f t="shared" si="1"/>
        <v>4600</v>
      </c>
      <c r="D31" s="86">
        <f t="shared" si="19"/>
        <v>4600</v>
      </c>
      <c r="E31" s="86">
        <f t="shared" si="19"/>
        <v>0</v>
      </c>
      <c r="F31" s="50">
        <v>0</v>
      </c>
      <c r="G31" s="51">
        <f t="shared" si="3"/>
        <v>0</v>
      </c>
    </row>
    <row r="32" spans="1:8" x14ac:dyDescent="0.3">
      <c r="A32" s="49" t="s">
        <v>160</v>
      </c>
      <c r="B32" s="86">
        <v>0</v>
      </c>
      <c r="C32" s="50">
        <f t="shared" si="1"/>
        <v>4600</v>
      </c>
      <c r="D32" s="86">
        <v>4600</v>
      </c>
      <c r="E32" s="86">
        <v>0</v>
      </c>
      <c r="F32" s="50">
        <v>0</v>
      </c>
      <c r="G32" s="51">
        <f t="shared" si="3"/>
        <v>0</v>
      </c>
    </row>
    <row r="33" spans="1:7" ht="53.4" x14ac:dyDescent="0.3">
      <c r="A33" s="49" t="s">
        <v>161</v>
      </c>
      <c r="B33" s="86">
        <f t="shared" ref="B33:E33" si="20">B34</f>
        <v>0</v>
      </c>
      <c r="C33" s="50">
        <f t="shared" si="1"/>
        <v>200</v>
      </c>
      <c r="D33" s="86">
        <f t="shared" si="20"/>
        <v>200</v>
      </c>
      <c r="E33" s="86">
        <f t="shared" si="20"/>
        <v>0</v>
      </c>
      <c r="F33" s="50">
        <v>0</v>
      </c>
      <c r="G33" s="51">
        <v>0</v>
      </c>
    </row>
    <row r="34" spans="1:7" ht="27" x14ac:dyDescent="0.3">
      <c r="A34" s="49" t="s">
        <v>162</v>
      </c>
      <c r="B34" s="86">
        <v>0</v>
      </c>
      <c r="C34" s="50">
        <f t="shared" si="1"/>
        <v>200</v>
      </c>
      <c r="D34" s="86">
        <v>200</v>
      </c>
      <c r="E34" s="86">
        <v>0</v>
      </c>
      <c r="F34" s="50">
        <v>0</v>
      </c>
      <c r="G34" s="51">
        <v>0</v>
      </c>
    </row>
    <row r="35" spans="1:7" x14ac:dyDescent="0.3">
      <c r="A35" s="94" t="s">
        <v>164</v>
      </c>
      <c r="B35" s="95">
        <f>B21+B23+B25+B28+B31+B33</f>
        <v>1737800.4</v>
      </c>
      <c r="C35" s="96">
        <f t="shared" si="1"/>
        <v>3521125</v>
      </c>
      <c r="D35" s="95">
        <f t="shared" ref="D35" si="21">D21+D23+D25+D28+D31+D33</f>
        <v>3521125</v>
      </c>
      <c r="E35" s="95">
        <f>E21+E23+E25+E28+E31+E33</f>
        <v>2007976.0599999998</v>
      </c>
      <c r="F35" s="96"/>
      <c r="G35" s="97"/>
    </row>
  </sheetData>
  <mergeCells count="1">
    <mergeCell ref="A2:K2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zoomScale="80" zoomScaleNormal="80" workbookViewId="0">
      <selection activeCell="C9" sqref="C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155" t="s">
        <v>45</v>
      </c>
      <c r="C2" s="155"/>
      <c r="D2" s="155"/>
      <c r="E2" s="155"/>
      <c r="F2" s="155"/>
      <c r="G2" s="155"/>
      <c r="H2" s="155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x14ac:dyDescent="0.3">
      <c r="B4" s="33" t="s">
        <v>5</v>
      </c>
      <c r="C4" s="33" t="s">
        <v>314</v>
      </c>
      <c r="D4" s="33" t="s">
        <v>308</v>
      </c>
      <c r="E4" s="33" t="s">
        <v>305</v>
      </c>
      <c r="F4" s="33" t="s">
        <v>315</v>
      </c>
      <c r="G4" s="33" t="s">
        <v>15</v>
      </c>
      <c r="H4" s="33" t="s">
        <v>46</v>
      </c>
    </row>
    <row r="5" spans="2:8" x14ac:dyDescent="0.3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17</v>
      </c>
      <c r="H5" s="33" t="s">
        <v>18</v>
      </c>
    </row>
    <row r="6" spans="2:8" ht="15.75" customHeight="1" x14ac:dyDescent="0.3">
      <c r="B6" s="7" t="s">
        <v>35</v>
      </c>
      <c r="C6" s="38"/>
      <c r="D6" s="38"/>
      <c r="E6" s="38"/>
      <c r="F6" s="39"/>
      <c r="G6" s="39"/>
      <c r="H6" s="39"/>
    </row>
    <row r="7" spans="2:8" ht="15.75" customHeight="1" x14ac:dyDescent="0.3">
      <c r="B7" s="7" t="s">
        <v>165</v>
      </c>
      <c r="C7" s="38"/>
      <c r="D7" s="38"/>
      <c r="E7" s="38"/>
      <c r="F7" s="39"/>
      <c r="G7" s="39"/>
      <c r="H7" s="39"/>
    </row>
    <row r="8" spans="2:8" x14ac:dyDescent="0.3">
      <c r="B8" s="13" t="s">
        <v>166</v>
      </c>
      <c r="C8" s="38">
        <v>1737800.4</v>
      </c>
      <c r="D8" s="38">
        <f>E8</f>
        <v>3521125</v>
      </c>
      <c r="E8" s="38">
        <v>3521125</v>
      </c>
      <c r="F8" s="39">
        <v>2007976.06</v>
      </c>
      <c r="G8" s="39">
        <f>F8/C8*100</f>
        <v>115.54699032178841</v>
      </c>
      <c r="H8" s="39">
        <f>F8/E8*100</f>
        <v>57.026548617274308</v>
      </c>
    </row>
    <row r="9" spans="2:8" x14ac:dyDescent="0.3">
      <c r="B9" s="27"/>
      <c r="C9" s="38"/>
      <c r="D9" s="38"/>
      <c r="E9" s="38"/>
      <c r="F9" s="39"/>
      <c r="G9" s="39"/>
      <c r="H9" s="39"/>
    </row>
    <row r="10" spans="2:8" x14ac:dyDescent="0.3">
      <c r="B10" s="12"/>
      <c r="C10" s="5"/>
      <c r="D10" s="5"/>
      <c r="E10" s="5"/>
      <c r="F10" s="22"/>
      <c r="G10" s="22"/>
      <c r="H10" s="22"/>
    </row>
    <row r="11" spans="2:8" x14ac:dyDescent="0.3">
      <c r="B11" s="7"/>
      <c r="C11" s="5"/>
      <c r="D11" s="5"/>
      <c r="E11" s="6"/>
      <c r="F11" s="22"/>
      <c r="G11" s="22"/>
      <c r="H11" s="22"/>
    </row>
    <row r="12" spans="2:8" x14ac:dyDescent="0.3">
      <c r="B12" s="24"/>
      <c r="C12" s="5"/>
      <c r="D12" s="5"/>
      <c r="E12" s="6"/>
      <c r="F12" s="22"/>
      <c r="G12" s="22"/>
      <c r="H12" s="22"/>
    </row>
    <row r="13" spans="2:8" x14ac:dyDescent="0.3">
      <c r="B13" s="11" t="s">
        <v>14</v>
      </c>
      <c r="C13" s="5"/>
      <c r="D13" s="5"/>
      <c r="E13" s="6"/>
      <c r="F13" s="22"/>
      <c r="G13" s="22"/>
      <c r="H13" s="2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zoomScale="80" zoomScaleNormal="80" workbookViewId="0">
      <selection activeCell="G5" sqref="G5:L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3">
      <c r="B2" s="155" t="s">
        <v>57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2:12" ht="15.75" customHeight="1" x14ac:dyDescent="0.3">
      <c r="B3" s="155" t="s">
        <v>37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2:12" ht="17.399999999999999" x14ac:dyDescent="0.3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47.4" customHeight="1" x14ac:dyDescent="0.3">
      <c r="B5" s="159" t="s">
        <v>5</v>
      </c>
      <c r="C5" s="160"/>
      <c r="D5" s="160"/>
      <c r="E5" s="160"/>
      <c r="F5" s="161"/>
      <c r="G5" s="34" t="s">
        <v>320</v>
      </c>
      <c r="H5" s="33" t="s">
        <v>308</v>
      </c>
      <c r="I5" s="34" t="s">
        <v>321</v>
      </c>
      <c r="J5" s="34" t="s">
        <v>322</v>
      </c>
      <c r="K5" s="34" t="s">
        <v>15</v>
      </c>
      <c r="L5" s="34" t="s">
        <v>46</v>
      </c>
    </row>
    <row r="6" spans="2:12" x14ac:dyDescent="0.3">
      <c r="B6" s="159">
        <v>1</v>
      </c>
      <c r="C6" s="160"/>
      <c r="D6" s="160"/>
      <c r="E6" s="160"/>
      <c r="F6" s="161"/>
      <c r="G6" s="34">
        <v>2</v>
      </c>
      <c r="H6" s="34">
        <v>3</v>
      </c>
      <c r="I6" s="34">
        <v>4</v>
      </c>
      <c r="J6" s="34">
        <v>5</v>
      </c>
      <c r="K6" s="34" t="s">
        <v>17</v>
      </c>
      <c r="L6" s="34" t="s">
        <v>18</v>
      </c>
    </row>
    <row r="7" spans="2:12" ht="26.4" x14ac:dyDescent="0.3">
      <c r="B7" s="7">
        <v>8</v>
      </c>
      <c r="C7" s="7"/>
      <c r="D7" s="7"/>
      <c r="E7" s="7"/>
      <c r="F7" s="7" t="s">
        <v>7</v>
      </c>
      <c r="G7" s="5">
        <v>0</v>
      </c>
      <c r="H7" s="5">
        <v>0</v>
      </c>
      <c r="I7" s="5">
        <v>0</v>
      </c>
      <c r="J7" s="22">
        <v>0</v>
      </c>
      <c r="K7" s="22">
        <v>0</v>
      </c>
      <c r="L7" s="22">
        <v>0</v>
      </c>
    </row>
    <row r="8" spans="2:12" x14ac:dyDescent="0.3">
      <c r="B8" s="7"/>
      <c r="C8" s="11">
        <v>84</v>
      </c>
      <c r="D8" s="11"/>
      <c r="E8" s="11"/>
      <c r="F8" s="11" t="s">
        <v>12</v>
      </c>
      <c r="G8" s="5">
        <v>0</v>
      </c>
      <c r="H8" s="5">
        <v>0</v>
      </c>
      <c r="I8" s="5">
        <v>0</v>
      </c>
      <c r="J8" s="22">
        <v>0</v>
      </c>
      <c r="K8" s="22">
        <v>0</v>
      </c>
      <c r="L8" s="22">
        <v>0</v>
      </c>
    </row>
    <row r="9" spans="2:12" ht="52.8" x14ac:dyDescent="0.3">
      <c r="B9" s="8"/>
      <c r="C9" s="8"/>
      <c r="D9" s="8">
        <v>841</v>
      </c>
      <c r="E9" s="8"/>
      <c r="F9" s="23" t="s">
        <v>38</v>
      </c>
      <c r="G9" s="5">
        <v>0</v>
      </c>
      <c r="H9" s="5">
        <v>0</v>
      </c>
      <c r="I9" s="5">
        <v>0</v>
      </c>
      <c r="J9" s="22">
        <v>0</v>
      </c>
      <c r="K9" s="22">
        <v>0</v>
      </c>
      <c r="L9" s="22">
        <v>0</v>
      </c>
    </row>
    <row r="10" spans="2:12" ht="26.4" x14ac:dyDescent="0.3">
      <c r="B10" s="8"/>
      <c r="C10" s="8"/>
      <c r="D10" s="8"/>
      <c r="E10" s="8">
        <v>8413</v>
      </c>
      <c r="F10" s="23" t="s">
        <v>39</v>
      </c>
      <c r="G10" s="5">
        <v>0</v>
      </c>
      <c r="H10" s="5">
        <v>0</v>
      </c>
      <c r="I10" s="5">
        <v>0</v>
      </c>
      <c r="J10" s="22">
        <v>0</v>
      </c>
      <c r="K10" s="22">
        <v>0</v>
      </c>
      <c r="L10" s="22">
        <v>0</v>
      </c>
    </row>
    <row r="11" spans="2:12" x14ac:dyDescent="0.3">
      <c r="B11" s="8"/>
      <c r="C11" s="8"/>
      <c r="D11" s="8"/>
      <c r="E11" s="9" t="s">
        <v>22</v>
      </c>
      <c r="F11" s="13"/>
      <c r="G11" s="5">
        <v>0</v>
      </c>
      <c r="H11" s="5">
        <v>0</v>
      </c>
      <c r="I11" s="5">
        <v>0</v>
      </c>
      <c r="J11" s="22">
        <v>0</v>
      </c>
      <c r="K11" s="22">
        <v>0</v>
      </c>
      <c r="L11" s="22">
        <v>0</v>
      </c>
    </row>
    <row r="12" spans="2:12" ht="26.4" x14ac:dyDescent="0.3">
      <c r="B12" s="10">
        <v>5</v>
      </c>
      <c r="C12" s="10"/>
      <c r="D12" s="10"/>
      <c r="E12" s="10"/>
      <c r="F12" s="15" t="s">
        <v>8</v>
      </c>
      <c r="G12" s="5">
        <v>0</v>
      </c>
      <c r="H12" s="5">
        <v>0</v>
      </c>
      <c r="I12" s="5">
        <v>0</v>
      </c>
      <c r="J12" s="22">
        <v>0</v>
      </c>
      <c r="K12" s="22">
        <v>0</v>
      </c>
      <c r="L12" s="22">
        <v>0</v>
      </c>
    </row>
    <row r="13" spans="2:12" ht="26.4" x14ac:dyDescent="0.3">
      <c r="B13" s="11"/>
      <c r="C13" s="11">
        <v>54</v>
      </c>
      <c r="D13" s="11"/>
      <c r="E13" s="11"/>
      <c r="F13" s="16" t="s">
        <v>13</v>
      </c>
      <c r="G13" s="5">
        <v>0</v>
      </c>
      <c r="H13" s="5">
        <v>0</v>
      </c>
      <c r="I13" s="6">
        <v>0</v>
      </c>
      <c r="J13" s="22">
        <v>0</v>
      </c>
      <c r="K13" s="22">
        <v>0</v>
      </c>
      <c r="L13" s="22">
        <v>0</v>
      </c>
    </row>
    <row r="14" spans="2:12" ht="66" x14ac:dyDescent="0.3">
      <c r="B14" s="11"/>
      <c r="C14" s="11"/>
      <c r="D14" s="11">
        <v>541</v>
      </c>
      <c r="E14" s="23"/>
      <c r="F14" s="23" t="s">
        <v>40</v>
      </c>
      <c r="G14" s="5">
        <v>0</v>
      </c>
      <c r="H14" s="5">
        <v>0</v>
      </c>
      <c r="I14" s="6">
        <v>0</v>
      </c>
      <c r="J14" s="22">
        <v>0</v>
      </c>
      <c r="K14" s="22">
        <v>0</v>
      </c>
      <c r="L14" s="22">
        <v>0</v>
      </c>
    </row>
    <row r="15" spans="2:12" ht="39.6" x14ac:dyDescent="0.3">
      <c r="B15" s="11"/>
      <c r="C15" s="11"/>
      <c r="D15" s="11"/>
      <c r="E15" s="23">
        <v>5413</v>
      </c>
      <c r="F15" s="23" t="s">
        <v>41</v>
      </c>
      <c r="G15" s="5">
        <v>0</v>
      </c>
      <c r="H15" s="5">
        <v>0</v>
      </c>
      <c r="I15" s="6">
        <v>0</v>
      </c>
      <c r="J15" s="22">
        <v>0</v>
      </c>
      <c r="K15" s="22">
        <v>0</v>
      </c>
      <c r="L15" s="22">
        <v>0</v>
      </c>
    </row>
    <row r="16" spans="2:12" x14ac:dyDescent="0.3">
      <c r="B16" s="12" t="s">
        <v>14</v>
      </c>
      <c r="C16" s="10"/>
      <c r="D16" s="10"/>
      <c r="E16" s="10"/>
      <c r="F16" s="15" t="s">
        <v>22</v>
      </c>
      <c r="G16" s="5"/>
      <c r="H16" s="5"/>
      <c r="I16" s="5"/>
      <c r="J16" s="22"/>
      <c r="K16" s="22"/>
      <c r="L16" s="22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topLeftCell="A3" zoomScale="90" zoomScaleNormal="90" workbookViewId="0">
      <selection activeCell="C4" sqref="C4:H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155" t="s">
        <v>42</v>
      </c>
      <c r="C2" s="155"/>
      <c r="D2" s="155"/>
      <c r="E2" s="155"/>
      <c r="F2" s="155"/>
      <c r="G2" s="155"/>
      <c r="H2" s="155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39.6" x14ac:dyDescent="0.3">
      <c r="B4" s="33" t="s">
        <v>5</v>
      </c>
      <c r="C4" s="120" t="s">
        <v>320</v>
      </c>
      <c r="D4" s="33" t="s">
        <v>308</v>
      </c>
      <c r="E4" s="120" t="s">
        <v>321</v>
      </c>
      <c r="F4" s="120" t="s">
        <v>322</v>
      </c>
      <c r="G4" s="120" t="s">
        <v>15</v>
      </c>
      <c r="H4" s="120" t="s">
        <v>46</v>
      </c>
    </row>
    <row r="5" spans="2:8" x14ac:dyDescent="0.3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17</v>
      </c>
      <c r="H5" s="33" t="s">
        <v>18</v>
      </c>
    </row>
    <row r="6" spans="2:8" x14ac:dyDescent="0.3">
      <c r="B6" s="7" t="s">
        <v>43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</row>
    <row r="7" spans="2:8" x14ac:dyDescent="0.3">
      <c r="B7" s="7" t="s">
        <v>34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2:8" x14ac:dyDescent="0.3">
      <c r="B8" s="26" t="s">
        <v>33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2:8" x14ac:dyDescent="0.3">
      <c r="B9" s="25" t="s">
        <v>32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2:8" x14ac:dyDescent="0.3">
      <c r="B10" s="25" t="s">
        <v>22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2:8" x14ac:dyDescent="0.3">
      <c r="B11" s="7" t="s">
        <v>31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2:8" x14ac:dyDescent="0.3">
      <c r="B12" s="24" t="s">
        <v>30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2:8" x14ac:dyDescent="0.3">
      <c r="B13" s="7" t="s">
        <v>29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2:8" x14ac:dyDescent="0.3">
      <c r="B14" s="24" t="s">
        <v>28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2:8" x14ac:dyDescent="0.3">
      <c r="B15" s="11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2:8" x14ac:dyDescent="0.3">
      <c r="B16" s="24"/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</row>
    <row r="17" spans="2:8" ht="15.75" customHeight="1" x14ac:dyDescent="0.3">
      <c r="B17" s="7" t="s">
        <v>44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</row>
    <row r="18" spans="2:8" ht="15.75" customHeight="1" x14ac:dyDescent="0.3">
      <c r="B18" s="7" t="s">
        <v>34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</row>
    <row r="19" spans="2:8" x14ac:dyDescent="0.3">
      <c r="B19" s="26" t="s">
        <v>33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2:8" x14ac:dyDescent="0.3">
      <c r="B20" s="25" t="s">
        <v>32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</row>
    <row r="21" spans="2:8" x14ac:dyDescent="0.3">
      <c r="B21" s="25" t="s">
        <v>22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2:8" x14ac:dyDescent="0.3">
      <c r="B22" s="7" t="s">
        <v>31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2:8" x14ac:dyDescent="0.3">
      <c r="B23" s="24" t="s">
        <v>30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2:8" x14ac:dyDescent="0.3">
      <c r="B24" s="7" t="s">
        <v>29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2:8" x14ac:dyDescent="0.3">
      <c r="B25" s="24" t="s">
        <v>28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2:8" x14ac:dyDescent="0.3">
      <c r="B26" s="11" t="s">
        <v>14</v>
      </c>
      <c r="C26" s="5"/>
      <c r="D26" s="5"/>
      <c r="E26" s="6"/>
      <c r="F26" s="22"/>
      <c r="G26" s="22"/>
      <c r="H26" s="2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4"/>
  <sheetViews>
    <sheetView tabSelected="1" zoomScale="80" zoomScaleNormal="80" workbookViewId="0">
      <selection activeCell="A348" sqref="A348:E348"/>
    </sheetView>
  </sheetViews>
  <sheetFormatPr defaultRowHeight="14.4" x14ac:dyDescent="0.3"/>
  <cols>
    <col min="1" max="1" width="62.109375" style="60" customWidth="1"/>
    <col min="2" max="4" width="14.33203125" style="60" customWidth="1"/>
    <col min="5" max="5" width="10.44140625" style="60" customWidth="1"/>
    <col min="7" max="7" width="24" customWidth="1"/>
    <col min="8" max="8" width="18.21875" customWidth="1"/>
    <col min="9" max="9" width="15.5546875" customWidth="1"/>
  </cols>
  <sheetData>
    <row r="1" spans="1:10" ht="18.600000000000001" x14ac:dyDescent="0.3">
      <c r="A1" s="164" t="s">
        <v>9</v>
      </c>
      <c r="B1" s="164"/>
      <c r="C1" s="164"/>
      <c r="D1" s="164"/>
      <c r="E1" s="164"/>
    </row>
    <row r="2" spans="1:10" ht="18.600000000000001" x14ac:dyDescent="0.3">
      <c r="A2" s="56"/>
      <c r="B2" s="77"/>
      <c r="C2" s="77"/>
      <c r="D2" s="116"/>
      <c r="E2" s="57"/>
    </row>
    <row r="3" spans="1:10" ht="15.6" x14ac:dyDescent="0.3">
      <c r="A3" s="165" t="s">
        <v>167</v>
      </c>
      <c r="B3" s="165"/>
      <c r="C3" s="165"/>
      <c r="D3" s="165"/>
      <c r="E3" s="165"/>
    </row>
    <row r="4" spans="1:10" x14ac:dyDescent="0.3">
      <c r="A4" s="58"/>
      <c r="B4" s="58"/>
      <c r="C4" s="58"/>
      <c r="D4" s="58"/>
      <c r="E4" s="59"/>
    </row>
    <row r="5" spans="1:10" s="37" customFormat="1" ht="29.4" customHeight="1" x14ac:dyDescent="0.3">
      <c r="A5" s="166" t="s">
        <v>291</v>
      </c>
      <c r="B5" s="166"/>
      <c r="C5" s="166"/>
      <c r="D5" s="166"/>
      <c r="E5" s="166"/>
    </row>
    <row r="6" spans="1:10" x14ac:dyDescent="0.3">
      <c r="A6" s="58"/>
      <c r="B6" s="58"/>
      <c r="C6" s="58"/>
      <c r="D6" s="58"/>
      <c r="E6" s="59"/>
    </row>
    <row r="7" spans="1:10" s="60" customFormat="1" ht="15.6" x14ac:dyDescent="0.3">
      <c r="A7" s="167" t="s">
        <v>58</v>
      </c>
      <c r="B7" s="167"/>
      <c r="C7" s="167"/>
      <c r="D7" s="167"/>
      <c r="E7" s="167"/>
    </row>
    <row r="8" spans="1:10" ht="15" thickBot="1" x14ac:dyDescent="0.35"/>
    <row r="9" spans="1:10" ht="23.4" thickBot="1" x14ac:dyDescent="0.35">
      <c r="A9" s="61" t="s">
        <v>145</v>
      </c>
      <c r="B9" s="114" t="s">
        <v>273</v>
      </c>
      <c r="C9" s="114" t="s">
        <v>168</v>
      </c>
      <c r="D9" s="113" t="s">
        <v>169</v>
      </c>
      <c r="E9" s="113" t="s">
        <v>170</v>
      </c>
    </row>
    <row r="10" spans="1:10" s="83" customFormat="1" ht="14.4" customHeight="1" x14ac:dyDescent="0.3">
      <c r="A10" s="98" t="s">
        <v>171</v>
      </c>
      <c r="B10" s="99">
        <f>B11</f>
        <v>3521125</v>
      </c>
      <c r="C10" s="99">
        <f>B10</f>
        <v>3521125</v>
      </c>
      <c r="D10" s="99">
        <f>D11</f>
        <v>2007976.06</v>
      </c>
      <c r="E10" s="100">
        <f>D10/C10*100</f>
        <v>57.026548617274308</v>
      </c>
      <c r="G10" s="108"/>
      <c r="H10" s="108"/>
      <c r="I10" s="108"/>
      <c r="J10" s="108"/>
    </row>
    <row r="11" spans="1:10" ht="14.4" customHeight="1" x14ac:dyDescent="0.3">
      <c r="A11" s="91" t="s">
        <v>172</v>
      </c>
      <c r="B11" s="90">
        <f>B12</f>
        <v>3521125</v>
      </c>
      <c r="C11" s="90">
        <f t="shared" ref="C11:C73" si="0">B11</f>
        <v>3521125</v>
      </c>
      <c r="D11" s="90">
        <f>D12</f>
        <v>2007976.06</v>
      </c>
      <c r="E11" s="80">
        <f>D11/C11*100</f>
        <v>57.026548617274308</v>
      </c>
      <c r="G11" s="81"/>
    </row>
    <row r="12" spans="1:10" ht="14.4" customHeight="1" x14ac:dyDescent="0.3">
      <c r="A12" s="62" t="s">
        <v>173</v>
      </c>
      <c r="B12" s="71">
        <f>B13</f>
        <v>3521125</v>
      </c>
      <c r="C12" s="75">
        <f t="shared" si="0"/>
        <v>3521125</v>
      </c>
      <c r="D12" s="71">
        <f>D13</f>
        <v>2007976.06</v>
      </c>
      <c r="E12" s="63">
        <f>D12/C12*100</f>
        <v>57.026548617274308</v>
      </c>
      <c r="G12" s="81"/>
    </row>
    <row r="13" spans="1:10" x14ac:dyDescent="0.3">
      <c r="A13" s="64" t="s">
        <v>229</v>
      </c>
      <c r="B13" s="70">
        <f>B14+B15+B16+B17+B18+B19+B20+B21</f>
        <v>3521125</v>
      </c>
      <c r="C13" s="75">
        <f t="shared" si="0"/>
        <v>3521125</v>
      </c>
      <c r="D13" s="70">
        <f t="shared" ref="D13" si="1">D14+D15+D16+D17+D18+D19+D20+D21</f>
        <v>2007976.06</v>
      </c>
      <c r="E13" s="63">
        <f t="shared" ref="E13:E21" si="2">D13/C13*100</f>
        <v>57.026548617274308</v>
      </c>
    </row>
    <row r="14" spans="1:10" x14ac:dyDescent="0.3">
      <c r="A14" s="65" t="s">
        <v>150</v>
      </c>
      <c r="B14" s="70">
        <v>76600</v>
      </c>
      <c r="C14" s="75">
        <f t="shared" si="0"/>
        <v>76600</v>
      </c>
      <c r="D14" s="70">
        <v>36100.75</v>
      </c>
      <c r="E14" s="63">
        <f t="shared" si="2"/>
        <v>47.128916449086162</v>
      </c>
      <c r="G14" s="81"/>
      <c r="H14" s="81"/>
      <c r="I14" s="81"/>
    </row>
    <row r="15" spans="1:10" x14ac:dyDescent="0.3">
      <c r="A15" s="65" t="s">
        <v>152</v>
      </c>
      <c r="B15" s="70">
        <v>190200</v>
      </c>
      <c r="C15" s="75">
        <f t="shared" si="0"/>
        <v>190200</v>
      </c>
      <c r="D15" s="70">
        <v>116698.7</v>
      </c>
      <c r="E15" s="63">
        <f t="shared" si="2"/>
        <v>61.355783385909568</v>
      </c>
      <c r="G15" s="81"/>
      <c r="H15" s="81"/>
      <c r="I15" s="81"/>
    </row>
    <row r="16" spans="1:10" x14ac:dyDescent="0.3">
      <c r="A16" s="65" t="s">
        <v>154</v>
      </c>
      <c r="B16" s="70">
        <v>27100</v>
      </c>
      <c r="C16" s="75">
        <f t="shared" si="0"/>
        <v>27100</v>
      </c>
      <c r="D16" s="70">
        <v>22113.27</v>
      </c>
      <c r="E16" s="63">
        <f t="shared" si="2"/>
        <v>81.598782287822885</v>
      </c>
      <c r="G16" s="81"/>
      <c r="H16" s="81"/>
      <c r="I16" s="81"/>
    </row>
    <row r="17" spans="1:9" x14ac:dyDescent="0.3">
      <c r="A17" s="65" t="s">
        <v>155</v>
      </c>
      <c r="B17" s="70">
        <v>204600</v>
      </c>
      <c r="C17" s="75">
        <f t="shared" si="0"/>
        <v>204600</v>
      </c>
      <c r="D17" s="70">
        <v>140320.98000000001</v>
      </c>
      <c r="E17" s="63">
        <f t="shared" si="2"/>
        <v>68.583079178885626</v>
      </c>
      <c r="G17" s="81"/>
      <c r="H17" s="81"/>
      <c r="I17" s="81"/>
    </row>
    <row r="18" spans="1:9" x14ac:dyDescent="0.3">
      <c r="A18" s="65" t="s">
        <v>157</v>
      </c>
      <c r="B18" s="70">
        <v>214800</v>
      </c>
      <c r="C18" s="75">
        <f t="shared" si="0"/>
        <v>214800</v>
      </c>
      <c r="D18" s="70">
        <v>115722.4</v>
      </c>
      <c r="E18" s="63">
        <f t="shared" si="2"/>
        <v>53.874487895716939</v>
      </c>
      <c r="G18" s="81"/>
      <c r="H18" s="81"/>
      <c r="I18" s="81"/>
    </row>
    <row r="19" spans="1:9" x14ac:dyDescent="0.3">
      <c r="A19" s="65" t="s">
        <v>158</v>
      </c>
      <c r="B19" s="70">
        <v>2803025</v>
      </c>
      <c r="C19" s="75">
        <f t="shared" si="0"/>
        <v>2803025</v>
      </c>
      <c r="D19" s="70">
        <v>1577019.96</v>
      </c>
      <c r="E19" s="63">
        <f t="shared" si="2"/>
        <v>56.261359067436068</v>
      </c>
      <c r="G19" s="81"/>
      <c r="H19" s="81"/>
      <c r="I19" s="81"/>
    </row>
    <row r="20" spans="1:9" x14ac:dyDescent="0.3">
      <c r="A20" s="65" t="s">
        <v>160</v>
      </c>
      <c r="B20" s="70">
        <v>4600</v>
      </c>
      <c r="C20" s="75">
        <f t="shared" si="0"/>
        <v>4600</v>
      </c>
      <c r="D20" s="70">
        <v>0</v>
      </c>
      <c r="E20" s="63">
        <f t="shared" si="2"/>
        <v>0</v>
      </c>
      <c r="G20" s="81"/>
      <c r="H20" s="81"/>
      <c r="I20" s="81"/>
    </row>
    <row r="21" spans="1:9" x14ac:dyDescent="0.3">
      <c r="A21" s="65" t="s">
        <v>162</v>
      </c>
      <c r="B21" s="70">
        <v>200</v>
      </c>
      <c r="C21" s="75">
        <f t="shared" si="0"/>
        <v>200</v>
      </c>
      <c r="D21" s="70">
        <v>0</v>
      </c>
      <c r="E21" s="63">
        <f t="shared" si="2"/>
        <v>0</v>
      </c>
      <c r="G21" s="81"/>
      <c r="H21" s="81"/>
      <c r="I21" s="81"/>
    </row>
    <row r="22" spans="1:9" x14ac:dyDescent="0.3">
      <c r="A22" s="62" t="s">
        <v>174</v>
      </c>
      <c r="B22" s="71">
        <f>B23+B79+B89</f>
        <v>215425</v>
      </c>
      <c r="C22" s="75">
        <f t="shared" si="0"/>
        <v>215425</v>
      </c>
      <c r="D22" s="119"/>
      <c r="E22" s="63"/>
    </row>
    <row r="23" spans="1:9" x14ac:dyDescent="0.3">
      <c r="A23" s="91" t="s">
        <v>175</v>
      </c>
      <c r="B23" s="90">
        <f>B24</f>
        <v>0</v>
      </c>
      <c r="C23" s="90">
        <f t="shared" si="0"/>
        <v>0</v>
      </c>
      <c r="D23" s="90">
        <f>D24</f>
        <v>1068.78</v>
      </c>
      <c r="E23" s="80"/>
    </row>
    <row r="24" spans="1:9" x14ac:dyDescent="0.3">
      <c r="A24" s="65" t="s">
        <v>157</v>
      </c>
      <c r="B24" s="70">
        <f>B31+B28+B46</f>
        <v>0</v>
      </c>
      <c r="C24" s="75">
        <f t="shared" si="0"/>
        <v>0</v>
      </c>
      <c r="D24" s="70">
        <f>D31+D28+D46</f>
        <v>1068.78</v>
      </c>
      <c r="E24" s="63"/>
    </row>
    <row r="25" spans="1:9" hidden="1" x14ac:dyDescent="0.3">
      <c r="A25" s="66" t="s">
        <v>176</v>
      </c>
      <c r="B25" s="71"/>
      <c r="C25" s="75">
        <f t="shared" si="0"/>
        <v>0</v>
      </c>
      <c r="D25" s="71"/>
      <c r="E25" s="63"/>
    </row>
    <row r="26" spans="1:9" hidden="1" x14ac:dyDescent="0.3">
      <c r="A26" s="67" t="s">
        <v>177</v>
      </c>
      <c r="B26" s="70"/>
      <c r="C26" s="75">
        <f t="shared" si="0"/>
        <v>0</v>
      </c>
      <c r="D26" s="70"/>
      <c r="E26" s="63"/>
    </row>
    <row r="27" spans="1:9" hidden="1" x14ac:dyDescent="0.3">
      <c r="A27" s="67" t="s">
        <v>178</v>
      </c>
      <c r="B27" s="70"/>
      <c r="C27" s="75">
        <f t="shared" si="0"/>
        <v>0</v>
      </c>
      <c r="D27" s="70"/>
      <c r="E27" s="63"/>
    </row>
    <row r="28" spans="1:9" hidden="1" x14ac:dyDescent="0.3">
      <c r="A28" s="66" t="s">
        <v>176</v>
      </c>
      <c r="B28" s="71">
        <v>0</v>
      </c>
      <c r="C28" s="75">
        <f t="shared" si="0"/>
        <v>0</v>
      </c>
      <c r="D28" s="71">
        <f>D29</f>
        <v>0</v>
      </c>
      <c r="E28" s="63"/>
    </row>
    <row r="29" spans="1:9" hidden="1" x14ac:dyDescent="0.3">
      <c r="A29" s="67" t="s">
        <v>280</v>
      </c>
      <c r="B29" s="70">
        <f>B30</f>
        <v>0</v>
      </c>
      <c r="C29" s="75">
        <f t="shared" si="0"/>
        <v>0</v>
      </c>
      <c r="D29" s="70">
        <f t="shared" ref="D29" si="3">D30</f>
        <v>0</v>
      </c>
      <c r="E29" s="63"/>
    </row>
    <row r="30" spans="1:9" hidden="1" x14ac:dyDescent="0.3">
      <c r="A30" s="67" t="s">
        <v>196</v>
      </c>
      <c r="B30" s="70">
        <v>0</v>
      </c>
      <c r="C30" s="75">
        <v>0</v>
      </c>
      <c r="D30" s="73">
        <v>0</v>
      </c>
      <c r="E30" s="63"/>
    </row>
    <row r="31" spans="1:9" hidden="1" x14ac:dyDescent="0.3">
      <c r="A31" s="66" t="s">
        <v>179</v>
      </c>
      <c r="B31" s="71">
        <v>0</v>
      </c>
      <c r="C31" s="75">
        <f t="shared" si="0"/>
        <v>0</v>
      </c>
      <c r="D31" s="71">
        <f>D33+D34+D36+D39+D40+D41+D43+D44+D45</f>
        <v>0</v>
      </c>
      <c r="E31" s="63"/>
    </row>
    <row r="32" spans="1:9" hidden="1" x14ac:dyDescent="0.3">
      <c r="A32" s="67" t="s">
        <v>180</v>
      </c>
      <c r="B32" s="70">
        <f>B34+B35</f>
        <v>0</v>
      </c>
      <c r="C32" s="75">
        <f t="shared" si="0"/>
        <v>0</v>
      </c>
      <c r="D32" s="70">
        <f>D34+D35</f>
        <v>0</v>
      </c>
      <c r="E32" s="63" t="e">
        <f t="shared" ref="E32:E147" si="4">D32/C32*100</f>
        <v>#DIV/0!</v>
      </c>
    </row>
    <row r="33" spans="1:5" hidden="1" x14ac:dyDescent="0.3">
      <c r="A33" s="67" t="s">
        <v>181</v>
      </c>
      <c r="B33" s="70">
        <v>0</v>
      </c>
      <c r="C33" s="70">
        <v>0</v>
      </c>
      <c r="D33" s="70">
        <v>0</v>
      </c>
      <c r="E33" s="63"/>
    </row>
    <row r="34" spans="1:5" hidden="1" x14ac:dyDescent="0.3">
      <c r="A34" s="67" t="s">
        <v>197</v>
      </c>
      <c r="B34" s="70">
        <v>0</v>
      </c>
      <c r="C34" s="70">
        <v>0</v>
      </c>
      <c r="D34" s="70">
        <v>0</v>
      </c>
      <c r="E34" s="63"/>
    </row>
    <row r="35" spans="1:5" hidden="1" x14ac:dyDescent="0.3">
      <c r="A35" s="67" t="s">
        <v>242</v>
      </c>
      <c r="B35" s="70">
        <v>0</v>
      </c>
      <c r="C35" s="70">
        <v>0</v>
      </c>
      <c r="D35" s="70">
        <v>0</v>
      </c>
      <c r="E35" s="63"/>
    </row>
    <row r="36" spans="1:5" hidden="1" x14ac:dyDescent="0.3">
      <c r="A36" s="67" t="s">
        <v>182</v>
      </c>
      <c r="B36" s="70">
        <v>0</v>
      </c>
      <c r="C36" s="70">
        <v>0</v>
      </c>
      <c r="D36" s="70">
        <v>0</v>
      </c>
      <c r="E36" s="63"/>
    </row>
    <row r="37" spans="1:5" hidden="1" x14ac:dyDescent="0.3">
      <c r="A37" s="67" t="s">
        <v>184</v>
      </c>
      <c r="B37" s="70">
        <v>0</v>
      </c>
      <c r="C37" s="70">
        <v>0</v>
      </c>
      <c r="D37" s="70"/>
      <c r="E37" s="63"/>
    </row>
    <row r="38" spans="1:5" hidden="1" x14ac:dyDescent="0.3">
      <c r="A38" s="67" t="s">
        <v>185</v>
      </c>
      <c r="B38" s="70">
        <v>0</v>
      </c>
      <c r="C38" s="70">
        <v>0</v>
      </c>
      <c r="D38" s="70"/>
      <c r="E38" s="63"/>
    </row>
    <row r="39" spans="1:5" hidden="1" x14ac:dyDescent="0.3">
      <c r="A39" s="67" t="s">
        <v>183</v>
      </c>
      <c r="B39" s="70">
        <v>0</v>
      </c>
      <c r="C39" s="70">
        <v>0</v>
      </c>
      <c r="D39" s="70">
        <v>0</v>
      </c>
      <c r="E39" s="63"/>
    </row>
    <row r="40" spans="1:5" hidden="1" x14ac:dyDescent="0.3">
      <c r="A40" s="67" t="s">
        <v>185</v>
      </c>
      <c r="B40" s="70">
        <v>0</v>
      </c>
      <c r="C40" s="70">
        <v>0</v>
      </c>
      <c r="D40" s="70">
        <v>0</v>
      </c>
      <c r="E40" s="63"/>
    </row>
    <row r="41" spans="1:5" hidden="1" x14ac:dyDescent="0.3">
      <c r="A41" s="67" t="s">
        <v>221</v>
      </c>
      <c r="B41" s="70">
        <v>0</v>
      </c>
      <c r="C41" s="70">
        <v>0</v>
      </c>
      <c r="D41" s="70">
        <v>0</v>
      </c>
      <c r="E41" s="63"/>
    </row>
    <row r="42" spans="1:5" hidden="1" x14ac:dyDescent="0.3">
      <c r="A42" s="67" t="s">
        <v>186</v>
      </c>
      <c r="B42" s="70">
        <v>0</v>
      </c>
      <c r="C42" s="70">
        <v>0</v>
      </c>
      <c r="D42" s="70">
        <v>0</v>
      </c>
      <c r="E42" s="63"/>
    </row>
    <row r="43" spans="1:5" hidden="1" x14ac:dyDescent="0.3">
      <c r="A43" s="67" t="s">
        <v>230</v>
      </c>
      <c r="B43" s="70">
        <v>0</v>
      </c>
      <c r="C43" s="70">
        <v>0</v>
      </c>
      <c r="D43" s="70">
        <v>0</v>
      </c>
      <c r="E43" s="63"/>
    </row>
    <row r="44" spans="1:5" hidden="1" x14ac:dyDescent="0.3">
      <c r="A44" s="67" t="s">
        <v>222</v>
      </c>
      <c r="B44" s="70">
        <v>0</v>
      </c>
      <c r="C44" s="70">
        <v>0</v>
      </c>
      <c r="D44" s="70">
        <v>0</v>
      </c>
      <c r="E44" s="63"/>
    </row>
    <row r="45" spans="1:5" hidden="1" x14ac:dyDescent="0.3">
      <c r="A45" s="67" t="s">
        <v>223</v>
      </c>
      <c r="B45" s="70">
        <v>0</v>
      </c>
      <c r="C45" s="70">
        <v>0</v>
      </c>
      <c r="D45" s="70">
        <v>0</v>
      </c>
      <c r="E45" s="63"/>
    </row>
    <row r="46" spans="1:5" x14ac:dyDescent="0.3">
      <c r="A46" s="66" t="s">
        <v>207</v>
      </c>
      <c r="B46" s="71">
        <f>B47</f>
        <v>0</v>
      </c>
      <c r="C46" s="75">
        <f t="shared" ref="C46:C47" si="5">B46</f>
        <v>0</v>
      </c>
      <c r="D46" s="75">
        <f>D47</f>
        <v>1068.78</v>
      </c>
      <c r="E46" s="63"/>
    </row>
    <row r="47" spans="1:5" hidden="1" x14ac:dyDescent="0.3">
      <c r="A47" s="67" t="s">
        <v>274</v>
      </c>
      <c r="B47" s="70">
        <f>B48</f>
        <v>0</v>
      </c>
      <c r="C47" s="75">
        <f t="shared" si="5"/>
        <v>0</v>
      </c>
      <c r="D47" s="73">
        <f>D48</f>
        <v>1068.78</v>
      </c>
      <c r="E47" s="63"/>
    </row>
    <row r="48" spans="1:5" x14ac:dyDescent="0.3">
      <c r="A48" s="67" t="s">
        <v>298</v>
      </c>
      <c r="B48" s="70">
        <v>0</v>
      </c>
      <c r="C48" s="75">
        <v>0</v>
      </c>
      <c r="D48" s="73">
        <v>1068.78</v>
      </c>
      <c r="E48" s="63"/>
    </row>
    <row r="49" spans="1:5" hidden="1" x14ac:dyDescent="0.3">
      <c r="A49" s="67" t="s">
        <v>187</v>
      </c>
      <c r="B49" s="70"/>
      <c r="C49" s="75"/>
      <c r="D49" s="70">
        <v>0</v>
      </c>
      <c r="E49" s="63"/>
    </row>
    <row r="50" spans="1:5" hidden="1" x14ac:dyDescent="0.3">
      <c r="A50" s="91" t="s">
        <v>262</v>
      </c>
      <c r="B50" s="90">
        <v>0</v>
      </c>
      <c r="C50" s="90">
        <v>0</v>
      </c>
      <c r="D50" s="90">
        <v>0</v>
      </c>
      <c r="E50" s="80" t="e">
        <f t="shared" ref="E50:E64" si="6">D50/C50*100</f>
        <v>#DIV/0!</v>
      </c>
    </row>
    <row r="51" spans="1:5" hidden="1" x14ac:dyDescent="0.3">
      <c r="A51" s="65" t="s">
        <v>155</v>
      </c>
      <c r="B51" s="70">
        <f>B55</f>
        <v>3</v>
      </c>
      <c r="C51" s="75">
        <f t="shared" si="0"/>
        <v>3</v>
      </c>
      <c r="D51" s="73">
        <f t="shared" ref="D51" si="7">D55</f>
        <v>2.4500000000000002</v>
      </c>
      <c r="E51" s="63">
        <f t="shared" si="6"/>
        <v>81.666666666666671</v>
      </c>
    </row>
    <row r="52" spans="1:5" hidden="1" x14ac:dyDescent="0.3">
      <c r="A52" s="66" t="s">
        <v>176</v>
      </c>
      <c r="B52" s="71"/>
      <c r="C52" s="75">
        <f t="shared" si="0"/>
        <v>0</v>
      </c>
      <c r="D52" s="75"/>
      <c r="E52" s="63" t="e">
        <f t="shared" si="6"/>
        <v>#DIV/0!</v>
      </c>
    </row>
    <row r="53" spans="1:5" hidden="1" x14ac:dyDescent="0.3">
      <c r="A53" s="67" t="s">
        <v>177</v>
      </c>
      <c r="B53" s="70"/>
      <c r="C53" s="75">
        <f t="shared" si="0"/>
        <v>0</v>
      </c>
      <c r="D53" s="73"/>
      <c r="E53" s="63" t="e">
        <f t="shared" si="6"/>
        <v>#DIV/0!</v>
      </c>
    </row>
    <row r="54" spans="1:5" hidden="1" x14ac:dyDescent="0.3">
      <c r="A54" s="67" t="s">
        <v>178</v>
      </c>
      <c r="B54" s="70"/>
      <c r="C54" s="75">
        <f t="shared" si="0"/>
        <v>0</v>
      </c>
      <c r="D54" s="73"/>
      <c r="E54" s="63" t="e">
        <f t="shared" si="6"/>
        <v>#DIV/0!</v>
      </c>
    </row>
    <row r="55" spans="1:5" hidden="1" x14ac:dyDescent="0.3">
      <c r="A55" s="66" t="s">
        <v>179</v>
      </c>
      <c r="B55" s="71">
        <f>B56</f>
        <v>3</v>
      </c>
      <c r="C55" s="75">
        <f t="shared" si="0"/>
        <v>3</v>
      </c>
      <c r="D55" s="75">
        <f t="shared" ref="D55:D56" si="8">D56</f>
        <v>2.4500000000000002</v>
      </c>
      <c r="E55" s="63">
        <f t="shared" si="6"/>
        <v>81.666666666666671</v>
      </c>
    </row>
    <row r="56" spans="1:5" hidden="1" x14ac:dyDescent="0.3">
      <c r="A56" s="67" t="s">
        <v>276</v>
      </c>
      <c r="B56" s="70">
        <f>B57</f>
        <v>3</v>
      </c>
      <c r="C56" s="75">
        <f t="shared" si="0"/>
        <v>3</v>
      </c>
      <c r="D56" s="73">
        <f t="shared" si="8"/>
        <v>2.4500000000000002</v>
      </c>
      <c r="E56" s="63">
        <f t="shared" si="6"/>
        <v>81.666666666666671</v>
      </c>
    </row>
    <row r="57" spans="1:5" hidden="1" x14ac:dyDescent="0.3">
      <c r="A57" s="67" t="s">
        <v>186</v>
      </c>
      <c r="B57" s="70">
        <v>3</v>
      </c>
      <c r="C57" s="75">
        <f t="shared" si="0"/>
        <v>3</v>
      </c>
      <c r="D57" s="73">
        <v>2.4500000000000002</v>
      </c>
      <c r="E57" s="63">
        <f t="shared" si="6"/>
        <v>81.666666666666671</v>
      </c>
    </row>
    <row r="58" spans="1:5" hidden="1" x14ac:dyDescent="0.3">
      <c r="A58" s="65" t="s">
        <v>158</v>
      </c>
      <c r="B58" s="70">
        <f>B62</f>
        <v>31</v>
      </c>
      <c r="C58" s="75">
        <f t="shared" si="0"/>
        <v>31</v>
      </c>
      <c r="D58" s="73">
        <f t="shared" ref="D58" si="9">D62</f>
        <v>30.16</v>
      </c>
      <c r="E58" s="63">
        <f t="shared" si="6"/>
        <v>97.290322580645167</v>
      </c>
    </row>
    <row r="59" spans="1:5" hidden="1" x14ac:dyDescent="0.3">
      <c r="A59" s="66" t="s">
        <v>176</v>
      </c>
      <c r="B59" s="71"/>
      <c r="C59" s="75">
        <f t="shared" si="0"/>
        <v>0</v>
      </c>
      <c r="D59" s="75"/>
      <c r="E59" s="63" t="e">
        <f t="shared" si="6"/>
        <v>#DIV/0!</v>
      </c>
    </row>
    <row r="60" spans="1:5" hidden="1" x14ac:dyDescent="0.3">
      <c r="A60" s="67" t="s">
        <v>177</v>
      </c>
      <c r="B60" s="70"/>
      <c r="C60" s="75">
        <f t="shared" si="0"/>
        <v>0</v>
      </c>
      <c r="D60" s="73"/>
      <c r="E60" s="63" t="e">
        <f t="shared" si="6"/>
        <v>#DIV/0!</v>
      </c>
    </row>
    <row r="61" spans="1:5" hidden="1" x14ac:dyDescent="0.3">
      <c r="A61" s="67" t="s">
        <v>178</v>
      </c>
      <c r="B61" s="70"/>
      <c r="C61" s="75">
        <f t="shared" si="0"/>
        <v>0</v>
      </c>
      <c r="D61" s="73"/>
      <c r="E61" s="63" t="e">
        <f t="shared" si="6"/>
        <v>#DIV/0!</v>
      </c>
    </row>
    <row r="62" spans="1:5" hidden="1" x14ac:dyDescent="0.3">
      <c r="A62" s="66" t="s">
        <v>179</v>
      </c>
      <c r="B62" s="71">
        <f>B63</f>
        <v>31</v>
      </c>
      <c r="C62" s="75">
        <f t="shared" si="0"/>
        <v>31</v>
      </c>
      <c r="D62" s="75">
        <f t="shared" ref="D62:D63" si="10">D63</f>
        <v>30.16</v>
      </c>
      <c r="E62" s="63">
        <f t="shared" si="6"/>
        <v>97.290322580645167</v>
      </c>
    </row>
    <row r="63" spans="1:5" hidden="1" x14ac:dyDescent="0.3">
      <c r="A63" s="67" t="s">
        <v>275</v>
      </c>
      <c r="B63" s="70">
        <f>B64</f>
        <v>31</v>
      </c>
      <c r="C63" s="75">
        <f t="shared" si="0"/>
        <v>31</v>
      </c>
      <c r="D63" s="73">
        <f t="shared" si="10"/>
        <v>30.16</v>
      </c>
      <c r="E63" s="63">
        <f t="shared" si="6"/>
        <v>97.290322580645167</v>
      </c>
    </row>
    <row r="64" spans="1:5" hidden="1" x14ac:dyDescent="0.3">
      <c r="A64" s="67" t="s">
        <v>186</v>
      </c>
      <c r="B64" s="70">
        <v>31</v>
      </c>
      <c r="C64" s="75">
        <f t="shared" si="0"/>
        <v>31</v>
      </c>
      <c r="D64" s="73">
        <v>30.16</v>
      </c>
      <c r="E64" s="63">
        <f t="shared" si="6"/>
        <v>97.290322580645167</v>
      </c>
    </row>
    <row r="65" spans="1:5" hidden="1" x14ac:dyDescent="0.3">
      <c r="A65" s="91" t="s">
        <v>259</v>
      </c>
      <c r="B65" s="90">
        <v>0</v>
      </c>
      <c r="C65" s="90">
        <v>0</v>
      </c>
      <c r="D65" s="90">
        <v>0</v>
      </c>
      <c r="E65" s="80" t="e">
        <f t="shared" ref="E65:E73" si="11">D65/C65*100</f>
        <v>#DIV/0!</v>
      </c>
    </row>
    <row r="66" spans="1:5" hidden="1" x14ac:dyDescent="0.3">
      <c r="A66" s="65" t="s">
        <v>157</v>
      </c>
      <c r="B66" s="70">
        <f>B67+B74</f>
        <v>4795</v>
      </c>
      <c r="C66" s="75">
        <f t="shared" si="0"/>
        <v>4795</v>
      </c>
      <c r="D66" s="73">
        <f>D67+D74</f>
        <v>4340.7</v>
      </c>
      <c r="E66" s="63">
        <f t="shared" si="11"/>
        <v>90.525547445255469</v>
      </c>
    </row>
    <row r="67" spans="1:5" hidden="1" x14ac:dyDescent="0.3">
      <c r="A67" s="66" t="s">
        <v>176</v>
      </c>
      <c r="B67" s="70">
        <f>B68+B70+B72</f>
        <v>4000</v>
      </c>
      <c r="C67" s="75">
        <f t="shared" si="0"/>
        <v>4000</v>
      </c>
      <c r="D67" s="73">
        <f>D68+D70+D72</f>
        <v>3439.69</v>
      </c>
      <c r="E67" s="63">
        <f t="shared" si="11"/>
        <v>85.992249999999999</v>
      </c>
    </row>
    <row r="68" spans="1:5" s="83" customFormat="1" hidden="1" x14ac:dyDescent="0.3">
      <c r="A68" s="88" t="s">
        <v>264</v>
      </c>
      <c r="B68" s="73">
        <f>B69</f>
        <v>3100</v>
      </c>
      <c r="C68" s="75">
        <f t="shared" si="0"/>
        <v>3100</v>
      </c>
      <c r="D68" s="73">
        <f>D69</f>
        <v>2695</v>
      </c>
      <c r="E68" s="63">
        <f t="shared" si="11"/>
        <v>86.935483870967744</v>
      </c>
    </row>
    <row r="69" spans="1:5" s="83" customFormat="1" hidden="1" x14ac:dyDescent="0.3">
      <c r="A69" s="67" t="s">
        <v>265</v>
      </c>
      <c r="B69" s="73">
        <v>3100</v>
      </c>
      <c r="C69" s="75">
        <f t="shared" si="0"/>
        <v>3100</v>
      </c>
      <c r="D69" s="73">
        <v>2695</v>
      </c>
      <c r="E69" s="63">
        <f t="shared" si="11"/>
        <v>86.935483870967744</v>
      </c>
    </row>
    <row r="70" spans="1:5" s="83" customFormat="1" hidden="1" x14ac:dyDescent="0.3">
      <c r="A70" s="88" t="s">
        <v>266</v>
      </c>
      <c r="B70" s="73">
        <f>B71</f>
        <v>400</v>
      </c>
      <c r="C70" s="75">
        <f t="shared" si="0"/>
        <v>400</v>
      </c>
      <c r="D70" s="73">
        <f>D71</f>
        <v>300</v>
      </c>
      <c r="E70" s="63">
        <f t="shared" si="11"/>
        <v>75</v>
      </c>
    </row>
    <row r="71" spans="1:5" s="83" customFormat="1" hidden="1" x14ac:dyDescent="0.3">
      <c r="A71" s="67" t="s">
        <v>267</v>
      </c>
      <c r="B71" s="73">
        <v>400</v>
      </c>
      <c r="C71" s="75">
        <f t="shared" si="0"/>
        <v>400</v>
      </c>
      <c r="D71" s="73">
        <v>300</v>
      </c>
      <c r="E71" s="63">
        <f t="shared" si="11"/>
        <v>75</v>
      </c>
    </row>
    <row r="72" spans="1:5" s="83" customFormat="1" hidden="1" x14ac:dyDescent="0.3">
      <c r="A72" s="88" t="s">
        <v>268</v>
      </c>
      <c r="B72" s="73">
        <f>B73</f>
        <v>500</v>
      </c>
      <c r="C72" s="75">
        <f t="shared" si="0"/>
        <v>500</v>
      </c>
      <c r="D72" s="73">
        <f>D73</f>
        <v>444.69</v>
      </c>
      <c r="E72" s="63">
        <f t="shared" si="11"/>
        <v>88.937999999999988</v>
      </c>
    </row>
    <row r="73" spans="1:5" s="83" customFormat="1" hidden="1" x14ac:dyDescent="0.3">
      <c r="A73" s="67" t="s">
        <v>294</v>
      </c>
      <c r="B73" s="73">
        <v>500</v>
      </c>
      <c r="C73" s="75">
        <f t="shared" si="0"/>
        <v>500</v>
      </c>
      <c r="D73" s="73">
        <v>444.69</v>
      </c>
      <c r="E73" s="63">
        <f t="shared" si="11"/>
        <v>88.937999999999988</v>
      </c>
    </row>
    <row r="74" spans="1:5" hidden="1" x14ac:dyDescent="0.3">
      <c r="A74" s="66" t="s">
        <v>179</v>
      </c>
      <c r="B74" s="71">
        <f>B75+B77</f>
        <v>795</v>
      </c>
      <c r="C74" s="75">
        <f t="shared" ref="C74:C78" si="12">B74</f>
        <v>795</v>
      </c>
      <c r="D74" s="75">
        <f>D75+D77</f>
        <v>901.01</v>
      </c>
      <c r="E74" s="63">
        <f t="shared" ref="E74:E78" si="13">D74/C74*100</f>
        <v>113.33459119496855</v>
      </c>
    </row>
    <row r="75" spans="1:5" s="83" customFormat="1" hidden="1" x14ac:dyDescent="0.3">
      <c r="A75" s="67" t="s">
        <v>269</v>
      </c>
      <c r="B75" s="73">
        <f>B76</f>
        <v>400</v>
      </c>
      <c r="C75" s="75">
        <f t="shared" si="12"/>
        <v>400</v>
      </c>
      <c r="D75" s="73">
        <f>D76</f>
        <v>574.91999999999996</v>
      </c>
      <c r="E75" s="63">
        <f t="shared" si="13"/>
        <v>143.72999999999999</v>
      </c>
    </row>
    <row r="76" spans="1:5" s="83" customFormat="1" hidden="1" x14ac:dyDescent="0.3">
      <c r="A76" s="67" t="s">
        <v>270</v>
      </c>
      <c r="B76" s="73">
        <v>400</v>
      </c>
      <c r="C76" s="75">
        <f t="shared" si="12"/>
        <v>400</v>
      </c>
      <c r="D76" s="73">
        <v>574.91999999999996</v>
      </c>
      <c r="E76" s="63">
        <f t="shared" si="13"/>
        <v>143.72999999999999</v>
      </c>
    </row>
    <row r="77" spans="1:5" s="83" customFormat="1" hidden="1" x14ac:dyDescent="0.3">
      <c r="A77" s="67" t="s">
        <v>271</v>
      </c>
      <c r="B77" s="73">
        <f>B78</f>
        <v>395</v>
      </c>
      <c r="C77" s="75">
        <f t="shared" si="12"/>
        <v>395</v>
      </c>
      <c r="D77" s="73">
        <f>D78</f>
        <v>326.08999999999997</v>
      </c>
      <c r="E77" s="63">
        <f t="shared" si="13"/>
        <v>82.554430379746819</v>
      </c>
    </row>
    <row r="78" spans="1:5" s="83" customFormat="1" ht="15" hidden="1" customHeight="1" x14ac:dyDescent="0.3">
      <c r="A78" s="67" t="s">
        <v>272</v>
      </c>
      <c r="B78" s="73">
        <v>395</v>
      </c>
      <c r="C78" s="75">
        <f t="shared" si="12"/>
        <v>395</v>
      </c>
      <c r="D78" s="73">
        <v>326.08999999999997</v>
      </c>
      <c r="E78" s="63">
        <f t="shared" si="13"/>
        <v>82.554430379746819</v>
      </c>
    </row>
    <row r="79" spans="1:5" x14ac:dyDescent="0.3">
      <c r="A79" s="91" t="s">
        <v>188</v>
      </c>
      <c r="B79" s="90">
        <f>B80+B85</f>
        <v>5425</v>
      </c>
      <c r="C79" s="90">
        <f t="shared" ref="C79:C145" si="14">B79</f>
        <v>5425</v>
      </c>
      <c r="D79" s="90">
        <f t="shared" ref="D79" si="15">D80+D85</f>
        <v>3013.35</v>
      </c>
      <c r="E79" s="80">
        <f t="shared" si="4"/>
        <v>55.545622119815661</v>
      </c>
    </row>
    <row r="80" spans="1:5" x14ac:dyDescent="0.3">
      <c r="A80" s="65" t="s">
        <v>157</v>
      </c>
      <c r="B80" s="70">
        <f>B81</f>
        <v>4800</v>
      </c>
      <c r="C80" s="75">
        <f t="shared" si="14"/>
        <v>4800</v>
      </c>
      <c r="D80" s="70">
        <f t="shared" ref="D80:D82" si="16">D81</f>
        <v>2869.85</v>
      </c>
      <c r="E80" s="63">
        <f t="shared" si="4"/>
        <v>59.78854166666666</v>
      </c>
    </row>
    <row r="81" spans="1:5" x14ac:dyDescent="0.3">
      <c r="A81" s="66" t="s">
        <v>179</v>
      </c>
      <c r="B81" s="71">
        <v>4800</v>
      </c>
      <c r="C81" s="75">
        <f t="shared" si="14"/>
        <v>4800</v>
      </c>
      <c r="D81" s="71">
        <f t="shared" si="16"/>
        <v>2869.85</v>
      </c>
      <c r="E81" s="63">
        <f t="shared" si="4"/>
        <v>59.78854166666666</v>
      </c>
    </row>
    <row r="82" spans="1:5" hidden="1" x14ac:dyDescent="0.3">
      <c r="A82" s="67" t="s">
        <v>189</v>
      </c>
      <c r="B82" s="70">
        <f>B83</f>
        <v>0</v>
      </c>
      <c r="C82" s="75">
        <f t="shared" si="14"/>
        <v>0</v>
      </c>
      <c r="D82" s="70">
        <f t="shared" si="16"/>
        <v>2869.85</v>
      </c>
      <c r="E82" s="63" t="e">
        <f t="shared" si="4"/>
        <v>#DIV/0!</v>
      </c>
    </row>
    <row r="83" spans="1:5" x14ac:dyDescent="0.3">
      <c r="A83" s="67" t="s">
        <v>183</v>
      </c>
      <c r="B83" s="70">
        <v>0</v>
      </c>
      <c r="C83" s="75">
        <f t="shared" si="14"/>
        <v>0</v>
      </c>
      <c r="D83" s="70">
        <v>2869.85</v>
      </c>
      <c r="E83" s="63">
        <v>0</v>
      </c>
    </row>
    <row r="84" spans="1:5" x14ac:dyDescent="0.3">
      <c r="A84" s="65" t="s">
        <v>158</v>
      </c>
      <c r="B84" s="70">
        <f>B85</f>
        <v>625</v>
      </c>
      <c r="C84" s="75">
        <f t="shared" si="14"/>
        <v>625</v>
      </c>
      <c r="D84" s="70">
        <f t="shared" ref="D84" si="17">D85</f>
        <v>143.5</v>
      </c>
      <c r="E84" s="63">
        <f t="shared" si="4"/>
        <v>22.96</v>
      </c>
    </row>
    <row r="85" spans="1:5" x14ac:dyDescent="0.3">
      <c r="A85" s="66" t="s">
        <v>179</v>
      </c>
      <c r="B85" s="71">
        <v>625</v>
      </c>
      <c r="C85" s="75">
        <f t="shared" si="14"/>
        <v>625</v>
      </c>
      <c r="D85" s="71">
        <f>D86+D87</f>
        <v>143.5</v>
      </c>
      <c r="E85" s="63">
        <f t="shared" si="4"/>
        <v>22.96</v>
      </c>
    </row>
    <row r="86" spans="1:5" hidden="1" x14ac:dyDescent="0.3">
      <c r="A86" s="67" t="s">
        <v>190</v>
      </c>
      <c r="B86" s="70">
        <f>B88</f>
        <v>0</v>
      </c>
      <c r="C86" s="75">
        <f t="shared" si="14"/>
        <v>0</v>
      </c>
      <c r="D86" s="70">
        <f>D88</f>
        <v>143.5</v>
      </c>
      <c r="E86" s="63" t="e">
        <f t="shared" si="4"/>
        <v>#DIV/0!</v>
      </c>
    </row>
    <row r="87" spans="1:5" x14ac:dyDescent="0.3">
      <c r="A87" s="67" t="s">
        <v>182</v>
      </c>
      <c r="B87" s="70">
        <v>0</v>
      </c>
      <c r="C87" s="70">
        <v>0</v>
      </c>
      <c r="D87" s="70">
        <v>0</v>
      </c>
      <c r="E87" s="63"/>
    </row>
    <row r="88" spans="1:5" x14ac:dyDescent="0.3">
      <c r="A88" s="67" t="s">
        <v>183</v>
      </c>
      <c r="B88" s="70">
        <v>0</v>
      </c>
      <c r="C88" s="75">
        <f t="shared" si="14"/>
        <v>0</v>
      </c>
      <c r="D88" s="70">
        <v>143.5</v>
      </c>
      <c r="E88" s="63"/>
    </row>
    <row r="89" spans="1:5" x14ac:dyDescent="0.3">
      <c r="A89" s="91" t="s">
        <v>316</v>
      </c>
      <c r="B89" s="90">
        <f>B90</f>
        <v>210000</v>
      </c>
      <c r="C89" s="90">
        <f t="shared" si="14"/>
        <v>210000</v>
      </c>
      <c r="D89" s="90">
        <f>D90+D112</f>
        <v>111783.77</v>
      </c>
      <c r="E89" s="80">
        <f t="shared" ref="E89:E95" si="18">D89/C89*100</f>
        <v>53.230366666666676</v>
      </c>
    </row>
    <row r="90" spans="1:5" x14ac:dyDescent="0.3">
      <c r="A90" s="65" t="s">
        <v>157</v>
      </c>
      <c r="B90" s="70">
        <f>B97+B94+B112</f>
        <v>210000</v>
      </c>
      <c r="C90" s="75">
        <f t="shared" si="14"/>
        <v>210000</v>
      </c>
      <c r="D90" s="70">
        <f>D97+D94+D112</f>
        <v>111783.77</v>
      </c>
      <c r="E90" s="63">
        <f t="shared" si="18"/>
        <v>53.230366666666676</v>
      </c>
    </row>
    <row r="91" spans="1:5" hidden="1" x14ac:dyDescent="0.3">
      <c r="A91" s="66" t="s">
        <v>176</v>
      </c>
      <c r="B91" s="71"/>
      <c r="C91" s="75">
        <f t="shared" si="14"/>
        <v>0</v>
      </c>
      <c r="D91" s="71"/>
      <c r="E91" s="63" t="e">
        <f t="shared" si="18"/>
        <v>#DIV/0!</v>
      </c>
    </row>
    <row r="92" spans="1:5" hidden="1" x14ac:dyDescent="0.3">
      <c r="A92" s="67" t="s">
        <v>177</v>
      </c>
      <c r="B92" s="70"/>
      <c r="C92" s="75">
        <f t="shared" si="14"/>
        <v>0</v>
      </c>
      <c r="D92" s="70"/>
      <c r="E92" s="63" t="e">
        <f t="shared" si="18"/>
        <v>#DIV/0!</v>
      </c>
    </row>
    <row r="93" spans="1:5" hidden="1" x14ac:dyDescent="0.3">
      <c r="A93" s="67" t="s">
        <v>178</v>
      </c>
      <c r="B93" s="70"/>
      <c r="C93" s="75">
        <f t="shared" si="14"/>
        <v>0</v>
      </c>
      <c r="D93" s="70"/>
      <c r="E93" s="63" t="e">
        <f t="shared" si="18"/>
        <v>#DIV/0!</v>
      </c>
    </row>
    <row r="94" spans="1:5" x14ac:dyDescent="0.3">
      <c r="A94" s="66" t="s">
        <v>176</v>
      </c>
      <c r="B94" s="71">
        <v>15000</v>
      </c>
      <c r="C94" s="75">
        <f t="shared" si="14"/>
        <v>15000</v>
      </c>
      <c r="D94" s="71">
        <f>D95</f>
        <v>10200</v>
      </c>
      <c r="E94" s="63">
        <f t="shared" si="18"/>
        <v>68</v>
      </c>
    </row>
    <row r="95" spans="1:5" hidden="1" x14ac:dyDescent="0.3">
      <c r="A95" s="67" t="s">
        <v>280</v>
      </c>
      <c r="B95" s="70">
        <f>B96</f>
        <v>0</v>
      </c>
      <c r="C95" s="75">
        <f t="shared" si="14"/>
        <v>0</v>
      </c>
      <c r="D95" s="70">
        <f t="shared" ref="D95" si="19">D96</f>
        <v>10200</v>
      </c>
      <c r="E95" s="63" t="e">
        <f t="shared" si="18"/>
        <v>#DIV/0!</v>
      </c>
    </row>
    <row r="96" spans="1:5" x14ac:dyDescent="0.3">
      <c r="A96" s="67" t="s">
        <v>196</v>
      </c>
      <c r="B96" s="70">
        <v>0</v>
      </c>
      <c r="C96" s="75">
        <v>0</v>
      </c>
      <c r="D96" s="73">
        <v>10200</v>
      </c>
      <c r="E96" s="63"/>
    </row>
    <row r="97" spans="1:5" x14ac:dyDescent="0.3">
      <c r="A97" s="66" t="s">
        <v>179</v>
      </c>
      <c r="B97" s="71">
        <v>195000</v>
      </c>
      <c r="C97" s="75">
        <f t="shared" ref="C97:C98" si="20">B97</f>
        <v>195000</v>
      </c>
      <c r="D97" s="71">
        <f>D99+D100+D102+D105+D106+D107+D109+D110+D111</f>
        <v>101583.77</v>
      </c>
      <c r="E97" s="63">
        <f t="shared" ref="E97:E98" si="21">D97/C97*100</f>
        <v>52.094241025641033</v>
      </c>
    </row>
    <row r="98" spans="1:5" hidden="1" x14ac:dyDescent="0.3">
      <c r="A98" s="67" t="s">
        <v>180</v>
      </c>
      <c r="B98" s="70">
        <f>B100+B101</f>
        <v>0</v>
      </c>
      <c r="C98" s="75">
        <f t="shared" si="20"/>
        <v>0</v>
      </c>
      <c r="D98" s="70">
        <f>D100+D101</f>
        <v>400</v>
      </c>
      <c r="E98" s="63" t="e">
        <f t="shared" si="21"/>
        <v>#DIV/0!</v>
      </c>
    </row>
    <row r="99" spans="1:5" x14ac:dyDescent="0.3">
      <c r="A99" s="67" t="s">
        <v>181</v>
      </c>
      <c r="B99" s="70">
        <v>0</v>
      </c>
      <c r="C99" s="70">
        <v>0</v>
      </c>
      <c r="D99" s="70">
        <v>24464.81</v>
      </c>
      <c r="E99" s="63"/>
    </row>
    <row r="100" spans="1:5" x14ac:dyDescent="0.3">
      <c r="A100" s="67" t="s">
        <v>197</v>
      </c>
      <c r="B100" s="70">
        <v>0</v>
      </c>
      <c r="C100" s="70">
        <v>0</v>
      </c>
      <c r="D100" s="70">
        <v>400</v>
      </c>
      <c r="E100" s="63"/>
    </row>
    <row r="101" spans="1:5" hidden="1" x14ac:dyDescent="0.3">
      <c r="A101" s="67" t="s">
        <v>242</v>
      </c>
      <c r="B101" s="70">
        <v>0</v>
      </c>
      <c r="C101" s="70">
        <v>0</v>
      </c>
      <c r="D101" s="70">
        <v>0</v>
      </c>
      <c r="E101" s="63"/>
    </row>
    <row r="102" spans="1:5" x14ac:dyDescent="0.3">
      <c r="A102" s="67" t="s">
        <v>182</v>
      </c>
      <c r="B102" s="70">
        <v>0</v>
      </c>
      <c r="C102" s="70">
        <v>0</v>
      </c>
      <c r="D102" s="70">
        <v>0</v>
      </c>
      <c r="E102" s="63"/>
    </row>
    <row r="103" spans="1:5" hidden="1" x14ac:dyDescent="0.3">
      <c r="A103" s="67" t="s">
        <v>184</v>
      </c>
      <c r="B103" s="70">
        <v>0</v>
      </c>
      <c r="C103" s="70">
        <v>0</v>
      </c>
      <c r="D103" s="70"/>
      <c r="E103" s="63"/>
    </row>
    <row r="104" spans="1:5" hidden="1" x14ac:dyDescent="0.3">
      <c r="A104" s="67" t="s">
        <v>185</v>
      </c>
      <c r="B104" s="70">
        <v>0</v>
      </c>
      <c r="C104" s="70">
        <v>0</v>
      </c>
      <c r="D104" s="70"/>
      <c r="E104" s="63"/>
    </row>
    <row r="105" spans="1:5" x14ac:dyDescent="0.3">
      <c r="A105" s="67" t="s">
        <v>183</v>
      </c>
      <c r="B105" s="70">
        <v>0</v>
      </c>
      <c r="C105" s="70">
        <v>0</v>
      </c>
      <c r="D105" s="70">
        <v>0</v>
      </c>
      <c r="E105" s="63"/>
    </row>
    <row r="106" spans="1:5" x14ac:dyDescent="0.3">
      <c r="A106" s="67" t="s">
        <v>185</v>
      </c>
      <c r="B106" s="70">
        <v>0</v>
      </c>
      <c r="C106" s="70">
        <v>0</v>
      </c>
      <c r="D106" s="70">
        <v>5720</v>
      </c>
      <c r="E106" s="63"/>
    </row>
    <row r="107" spans="1:5" x14ac:dyDescent="0.3">
      <c r="A107" s="67" t="s">
        <v>221</v>
      </c>
      <c r="B107" s="70">
        <v>0</v>
      </c>
      <c r="C107" s="70">
        <v>0</v>
      </c>
      <c r="D107" s="70">
        <v>0</v>
      </c>
      <c r="E107" s="63"/>
    </row>
    <row r="108" spans="1:5" hidden="1" x14ac:dyDescent="0.3">
      <c r="A108" s="67" t="s">
        <v>186</v>
      </c>
      <c r="B108" s="70">
        <v>0</v>
      </c>
      <c r="C108" s="70">
        <v>0</v>
      </c>
      <c r="D108" s="70">
        <v>0</v>
      </c>
      <c r="E108" s="63"/>
    </row>
    <row r="109" spans="1:5" x14ac:dyDescent="0.3">
      <c r="A109" s="67" t="s">
        <v>230</v>
      </c>
      <c r="B109" s="70">
        <v>0</v>
      </c>
      <c r="C109" s="70">
        <v>0</v>
      </c>
      <c r="D109" s="70">
        <v>70955.360000000001</v>
      </c>
      <c r="E109" s="63"/>
    </row>
    <row r="110" spans="1:5" x14ac:dyDescent="0.3">
      <c r="A110" s="67" t="s">
        <v>222</v>
      </c>
      <c r="B110" s="70">
        <v>0</v>
      </c>
      <c r="C110" s="70">
        <v>0</v>
      </c>
      <c r="D110" s="70">
        <v>43.6</v>
      </c>
      <c r="E110" s="63"/>
    </row>
    <row r="111" spans="1:5" x14ac:dyDescent="0.3">
      <c r="A111" s="67" t="s">
        <v>223</v>
      </c>
      <c r="B111" s="70">
        <v>0</v>
      </c>
      <c r="C111" s="70">
        <v>0</v>
      </c>
      <c r="D111" s="70">
        <v>0</v>
      </c>
      <c r="E111" s="63"/>
    </row>
    <row r="112" spans="1:5" hidden="1" x14ac:dyDescent="0.3">
      <c r="A112" s="66" t="s">
        <v>207</v>
      </c>
      <c r="B112" s="71">
        <f>B113</f>
        <v>0</v>
      </c>
      <c r="C112" s="75">
        <f t="shared" ref="C112:C113" si="22">B112</f>
        <v>0</v>
      </c>
      <c r="D112" s="75">
        <f>D113</f>
        <v>0</v>
      </c>
      <c r="E112" s="63"/>
    </row>
    <row r="113" spans="1:5" hidden="1" x14ac:dyDescent="0.3">
      <c r="A113" s="67" t="s">
        <v>274</v>
      </c>
      <c r="B113" s="70">
        <f>B114</f>
        <v>0</v>
      </c>
      <c r="C113" s="75">
        <f t="shared" si="22"/>
        <v>0</v>
      </c>
      <c r="D113" s="73">
        <f>D114</f>
        <v>0</v>
      </c>
      <c r="E113" s="63"/>
    </row>
    <row r="114" spans="1:5" hidden="1" x14ac:dyDescent="0.3">
      <c r="A114" s="67" t="s">
        <v>298</v>
      </c>
      <c r="B114" s="70">
        <v>0</v>
      </c>
      <c r="C114" s="75">
        <v>0</v>
      </c>
      <c r="D114" s="73">
        <v>0</v>
      </c>
      <c r="E114" s="63"/>
    </row>
    <row r="115" spans="1:5" ht="27" x14ac:dyDescent="0.3">
      <c r="A115" s="62" t="s">
        <v>191</v>
      </c>
      <c r="B115" s="75"/>
      <c r="C115" s="75"/>
      <c r="D115" s="75"/>
      <c r="E115" s="63"/>
    </row>
    <row r="116" spans="1:5" x14ac:dyDescent="0.3">
      <c r="A116" s="91" t="s">
        <v>192</v>
      </c>
      <c r="B116" s="90">
        <f>B117+B128</f>
        <v>74000</v>
      </c>
      <c r="C116" s="90">
        <f t="shared" si="14"/>
        <v>74000</v>
      </c>
      <c r="D116" s="90">
        <f>D117+D128</f>
        <v>53242.25</v>
      </c>
      <c r="E116" s="80">
        <f t="shared" si="4"/>
        <v>71.94898648648649</v>
      </c>
    </row>
    <row r="117" spans="1:5" ht="15" customHeight="1" x14ac:dyDescent="0.3">
      <c r="A117" s="65" t="s">
        <v>150</v>
      </c>
      <c r="B117" s="70">
        <f>B118</f>
        <v>74000</v>
      </c>
      <c r="C117" s="75">
        <f t="shared" si="14"/>
        <v>74000</v>
      </c>
      <c r="D117" s="70">
        <f t="shared" ref="D117" si="23">D118</f>
        <v>33583.89</v>
      </c>
      <c r="E117" s="63">
        <f t="shared" si="4"/>
        <v>45.383635135135137</v>
      </c>
    </row>
    <row r="118" spans="1:5" x14ac:dyDescent="0.3">
      <c r="A118" s="66" t="s">
        <v>179</v>
      </c>
      <c r="B118" s="71">
        <v>74000</v>
      </c>
      <c r="C118" s="75">
        <f t="shared" si="14"/>
        <v>74000</v>
      </c>
      <c r="D118" s="71">
        <f>D119+D120+D121+D122+D123+D124+D125+D126+D127</f>
        <v>33583.89</v>
      </c>
      <c r="E118" s="63">
        <f t="shared" si="4"/>
        <v>45.383635135135137</v>
      </c>
    </row>
    <row r="119" spans="1:5" x14ac:dyDescent="0.3">
      <c r="A119" s="67" t="s">
        <v>182</v>
      </c>
      <c r="B119" s="70">
        <v>0</v>
      </c>
      <c r="C119" s="70">
        <v>0</v>
      </c>
      <c r="D119" s="73">
        <v>0</v>
      </c>
      <c r="E119" s="63"/>
    </row>
    <row r="120" spans="1:5" x14ac:dyDescent="0.3">
      <c r="A120" s="67" t="s">
        <v>183</v>
      </c>
      <c r="B120" s="70">
        <v>0</v>
      </c>
      <c r="C120" s="70">
        <v>0</v>
      </c>
      <c r="D120" s="73">
        <v>2750.06</v>
      </c>
      <c r="E120" s="63"/>
    </row>
    <row r="121" spans="1:5" x14ac:dyDescent="0.3">
      <c r="A121" s="67" t="s">
        <v>219</v>
      </c>
      <c r="B121" s="70">
        <v>0</v>
      </c>
      <c r="C121" s="70">
        <v>0</v>
      </c>
      <c r="D121" s="73">
        <v>0</v>
      </c>
      <c r="E121" s="63"/>
    </row>
    <row r="122" spans="1:5" x14ac:dyDescent="0.3">
      <c r="A122" s="67" t="s">
        <v>193</v>
      </c>
      <c r="B122" s="70">
        <v>0</v>
      </c>
      <c r="C122" s="70">
        <v>0</v>
      </c>
      <c r="D122" s="73">
        <v>0</v>
      </c>
      <c r="E122" s="63"/>
    </row>
    <row r="123" spans="1:5" x14ac:dyDescent="0.3">
      <c r="A123" s="67" t="s">
        <v>184</v>
      </c>
      <c r="B123" s="70">
        <v>0</v>
      </c>
      <c r="C123" s="70">
        <v>0</v>
      </c>
      <c r="D123" s="73">
        <v>1996.36</v>
      </c>
      <c r="E123" s="63"/>
    </row>
    <row r="124" spans="1:5" x14ac:dyDescent="0.3">
      <c r="A124" s="67" t="s">
        <v>220</v>
      </c>
      <c r="B124" s="70">
        <v>0</v>
      </c>
      <c r="C124" s="70">
        <v>0</v>
      </c>
      <c r="D124" s="70">
        <v>0</v>
      </c>
      <c r="E124" s="63"/>
    </row>
    <row r="125" spans="1:5" x14ac:dyDescent="0.3">
      <c r="A125" s="67" t="s">
        <v>185</v>
      </c>
      <c r="B125" s="70">
        <v>0</v>
      </c>
      <c r="C125" s="70">
        <v>0</v>
      </c>
      <c r="D125" s="73">
        <v>28735.43</v>
      </c>
      <c r="E125" s="63"/>
    </row>
    <row r="126" spans="1:5" x14ac:dyDescent="0.3">
      <c r="A126" s="67" t="s">
        <v>186</v>
      </c>
      <c r="B126" s="70">
        <v>0</v>
      </c>
      <c r="C126" s="70">
        <v>0</v>
      </c>
      <c r="D126" s="73">
        <v>102.04</v>
      </c>
      <c r="E126" s="63"/>
    </row>
    <row r="127" spans="1:5" x14ac:dyDescent="0.3">
      <c r="A127" s="67" t="s">
        <v>187</v>
      </c>
      <c r="B127" s="70">
        <v>0</v>
      </c>
      <c r="C127" s="70">
        <v>0</v>
      </c>
      <c r="D127" s="73">
        <v>0</v>
      </c>
      <c r="E127" s="63"/>
    </row>
    <row r="128" spans="1:5" x14ac:dyDescent="0.3">
      <c r="A128" s="65" t="s">
        <v>158</v>
      </c>
      <c r="B128" s="70">
        <f>B129</f>
        <v>0</v>
      </c>
      <c r="C128" s="75">
        <f t="shared" si="14"/>
        <v>0</v>
      </c>
      <c r="D128" s="73">
        <f t="shared" ref="D128" si="24">D129</f>
        <v>19658.36</v>
      </c>
      <c r="E128" s="63"/>
    </row>
    <row r="129" spans="1:5" x14ac:dyDescent="0.3">
      <c r="A129" s="66" t="s">
        <v>207</v>
      </c>
      <c r="B129" s="71">
        <v>0</v>
      </c>
      <c r="C129" s="75">
        <f t="shared" si="14"/>
        <v>0</v>
      </c>
      <c r="D129" s="75">
        <f>D130+D131+D132</f>
        <v>19658.36</v>
      </c>
      <c r="E129" s="63"/>
    </row>
    <row r="130" spans="1:5" x14ac:dyDescent="0.3">
      <c r="A130" s="67" t="s">
        <v>231</v>
      </c>
      <c r="B130" s="70">
        <v>0</v>
      </c>
      <c r="C130" s="70">
        <v>0</v>
      </c>
      <c r="D130" s="70">
        <v>19658.36</v>
      </c>
      <c r="E130" s="63"/>
    </row>
    <row r="131" spans="1:5" hidden="1" x14ac:dyDescent="0.3">
      <c r="A131" s="67" t="s">
        <v>298</v>
      </c>
      <c r="B131" s="70">
        <v>0</v>
      </c>
      <c r="C131" s="70">
        <v>0</v>
      </c>
      <c r="D131" s="70">
        <v>0</v>
      </c>
      <c r="E131" s="63"/>
    </row>
    <row r="132" spans="1:5" hidden="1" x14ac:dyDescent="0.3">
      <c r="A132" s="67" t="s">
        <v>243</v>
      </c>
      <c r="B132" s="70">
        <v>0</v>
      </c>
      <c r="C132" s="70">
        <v>0</v>
      </c>
      <c r="D132" s="73">
        <v>0</v>
      </c>
      <c r="E132" s="63"/>
    </row>
    <row r="133" spans="1:5" x14ac:dyDescent="0.3">
      <c r="A133" s="91" t="s">
        <v>198</v>
      </c>
      <c r="B133" s="90">
        <f>B146+B186+B202+B134+B197</f>
        <v>220900</v>
      </c>
      <c r="C133" s="90">
        <f t="shared" si="14"/>
        <v>220900</v>
      </c>
      <c r="D133" s="90">
        <f>D146+D186+D202+D134+D197</f>
        <v>137897.96</v>
      </c>
      <c r="E133" s="80">
        <f t="shared" si="4"/>
        <v>62.425513807152555</v>
      </c>
    </row>
    <row r="134" spans="1:5" x14ac:dyDescent="0.3">
      <c r="A134" s="65" t="s">
        <v>150</v>
      </c>
      <c r="B134" s="70">
        <f>B135+B141</f>
        <v>0</v>
      </c>
      <c r="C134" s="75">
        <f t="shared" si="14"/>
        <v>0</v>
      </c>
      <c r="D134" s="73">
        <f>D141+D135</f>
        <v>748.36</v>
      </c>
      <c r="E134" s="63"/>
    </row>
    <row r="135" spans="1:5" x14ac:dyDescent="0.3">
      <c r="A135" s="66" t="s">
        <v>176</v>
      </c>
      <c r="B135" s="70">
        <v>0</v>
      </c>
      <c r="C135" s="75">
        <f t="shared" si="14"/>
        <v>0</v>
      </c>
      <c r="D135" s="73">
        <f>D140+D139+D136+D137+D138</f>
        <v>95.55</v>
      </c>
      <c r="E135" s="63"/>
    </row>
    <row r="136" spans="1:5" x14ac:dyDescent="0.3">
      <c r="A136" s="67" t="s">
        <v>194</v>
      </c>
      <c r="B136" s="70">
        <v>0</v>
      </c>
      <c r="C136" s="70">
        <v>0</v>
      </c>
      <c r="D136" s="70">
        <v>82.02</v>
      </c>
      <c r="E136" s="63"/>
    </row>
    <row r="137" spans="1:5" x14ac:dyDescent="0.3">
      <c r="A137" s="67" t="s">
        <v>196</v>
      </c>
      <c r="B137" s="70">
        <v>0</v>
      </c>
      <c r="C137" s="70">
        <v>0</v>
      </c>
      <c r="D137" s="70">
        <v>0</v>
      </c>
      <c r="E137" s="63"/>
    </row>
    <row r="138" spans="1:5" x14ac:dyDescent="0.3">
      <c r="A138" s="67" t="s">
        <v>236</v>
      </c>
      <c r="B138" s="70">
        <v>0</v>
      </c>
      <c r="C138" s="70">
        <v>0</v>
      </c>
      <c r="D138" s="70">
        <v>0</v>
      </c>
      <c r="E138" s="63"/>
    </row>
    <row r="139" spans="1:5" x14ac:dyDescent="0.3">
      <c r="A139" s="67" t="s">
        <v>237</v>
      </c>
      <c r="B139" s="70">
        <v>0</v>
      </c>
      <c r="C139" s="70">
        <v>0</v>
      </c>
      <c r="D139" s="70">
        <v>13.53</v>
      </c>
      <c r="E139" s="63"/>
    </row>
    <row r="140" spans="1:5" x14ac:dyDescent="0.3">
      <c r="A140" s="67" t="s">
        <v>196</v>
      </c>
      <c r="B140" s="70">
        <v>0</v>
      </c>
      <c r="C140" s="70">
        <v>0</v>
      </c>
      <c r="D140" s="73">
        <v>0</v>
      </c>
      <c r="E140" s="63"/>
    </row>
    <row r="141" spans="1:5" x14ac:dyDescent="0.3">
      <c r="A141" s="66" t="s">
        <v>179</v>
      </c>
      <c r="B141" s="71">
        <v>0</v>
      </c>
      <c r="C141" s="75">
        <f t="shared" si="14"/>
        <v>0</v>
      </c>
      <c r="D141" s="75">
        <f>D142+D144+D145+D143</f>
        <v>652.81000000000006</v>
      </c>
      <c r="E141" s="63"/>
    </row>
    <row r="142" spans="1:5" hidden="1" x14ac:dyDescent="0.3">
      <c r="A142" s="67" t="s">
        <v>182</v>
      </c>
      <c r="B142" s="70"/>
      <c r="C142" s="75"/>
      <c r="D142" s="73">
        <v>0</v>
      </c>
      <c r="E142" s="63"/>
    </row>
    <row r="143" spans="1:5" x14ac:dyDescent="0.3">
      <c r="A143" s="67" t="s">
        <v>182</v>
      </c>
      <c r="B143" s="70">
        <v>0</v>
      </c>
      <c r="C143" s="70">
        <v>0</v>
      </c>
      <c r="D143" s="73">
        <v>82.46</v>
      </c>
      <c r="E143" s="63"/>
    </row>
    <row r="144" spans="1:5" x14ac:dyDescent="0.3">
      <c r="A144" s="67" t="s">
        <v>183</v>
      </c>
      <c r="B144" s="70">
        <v>0</v>
      </c>
      <c r="C144" s="75">
        <f t="shared" si="14"/>
        <v>0</v>
      </c>
      <c r="D144" s="73">
        <v>188.15</v>
      </c>
      <c r="E144" s="63"/>
    </row>
    <row r="145" spans="1:5" x14ac:dyDescent="0.3">
      <c r="A145" s="67" t="s">
        <v>185</v>
      </c>
      <c r="B145" s="70">
        <v>0</v>
      </c>
      <c r="C145" s="75">
        <f t="shared" si="14"/>
        <v>0</v>
      </c>
      <c r="D145" s="73">
        <v>382.2</v>
      </c>
      <c r="E145" s="63"/>
    </row>
    <row r="146" spans="1:5" x14ac:dyDescent="0.3">
      <c r="A146" s="65" t="s">
        <v>152</v>
      </c>
      <c r="B146" s="70">
        <f>B147+B152+B178+B182</f>
        <v>190200</v>
      </c>
      <c r="C146" s="70">
        <f>C147+C152+C178</f>
        <v>173419</v>
      </c>
      <c r="D146" s="70">
        <f>D147+D152+D178+D182</f>
        <v>116698.7</v>
      </c>
      <c r="E146" s="63">
        <f t="shared" si="4"/>
        <v>67.292914847854036</v>
      </c>
    </row>
    <row r="147" spans="1:5" x14ac:dyDescent="0.3">
      <c r="A147" s="66" t="s">
        <v>176</v>
      </c>
      <c r="B147" s="71">
        <v>75000</v>
      </c>
      <c r="C147" s="71">
        <v>73000</v>
      </c>
      <c r="D147" s="71">
        <f>D148+D149+D150+D151</f>
        <v>86366.33</v>
      </c>
      <c r="E147" s="63">
        <f t="shared" si="4"/>
        <v>118.31004109589041</v>
      </c>
    </row>
    <row r="148" spans="1:5" x14ac:dyDescent="0.3">
      <c r="A148" s="67" t="s">
        <v>194</v>
      </c>
      <c r="B148" s="70">
        <v>0</v>
      </c>
      <c r="C148" s="70">
        <v>0</v>
      </c>
      <c r="D148" s="70">
        <v>73130.47</v>
      </c>
      <c r="E148" s="63"/>
    </row>
    <row r="149" spans="1:5" x14ac:dyDescent="0.3">
      <c r="A149" s="67" t="s">
        <v>196</v>
      </c>
      <c r="B149" s="70">
        <v>0</v>
      </c>
      <c r="C149" s="70">
        <v>0</v>
      </c>
      <c r="D149" s="70">
        <v>2050</v>
      </c>
      <c r="E149" s="63"/>
    </row>
    <row r="150" spans="1:5" x14ac:dyDescent="0.3">
      <c r="A150" s="67" t="s">
        <v>236</v>
      </c>
      <c r="B150" s="70">
        <v>0</v>
      </c>
      <c r="C150" s="70">
        <v>0</v>
      </c>
      <c r="D150" s="70">
        <v>472.37</v>
      </c>
      <c r="E150" s="63"/>
    </row>
    <row r="151" spans="1:5" x14ac:dyDescent="0.3">
      <c r="A151" s="67" t="s">
        <v>237</v>
      </c>
      <c r="B151" s="70">
        <v>0</v>
      </c>
      <c r="C151" s="70">
        <v>0</v>
      </c>
      <c r="D151" s="70">
        <v>10713.49</v>
      </c>
      <c r="E151" s="63"/>
    </row>
    <row r="152" spans="1:5" x14ac:dyDescent="0.3">
      <c r="A152" s="66" t="s">
        <v>179</v>
      </c>
      <c r="B152" s="71">
        <v>113000</v>
      </c>
      <c r="C152" s="71">
        <v>99419</v>
      </c>
      <c r="D152" s="71">
        <f>SUM(D153:D177)</f>
        <v>29908.44</v>
      </c>
      <c r="E152" s="63">
        <f t="shared" ref="E152:E208" si="25">D152/C152*100</f>
        <v>30.083223528701758</v>
      </c>
    </row>
    <row r="153" spans="1:5" x14ac:dyDescent="0.3">
      <c r="A153" s="67" t="s">
        <v>181</v>
      </c>
      <c r="B153" s="70">
        <v>0</v>
      </c>
      <c r="C153" s="70">
        <v>0</v>
      </c>
      <c r="D153" s="70">
        <v>4554.9799999999996</v>
      </c>
      <c r="E153" s="63"/>
    </row>
    <row r="154" spans="1:5" x14ac:dyDescent="0.3">
      <c r="A154" s="67" t="s">
        <v>238</v>
      </c>
      <c r="B154" s="70">
        <v>0</v>
      </c>
      <c r="C154" s="70">
        <v>0</v>
      </c>
      <c r="D154" s="70">
        <v>2582.64</v>
      </c>
      <c r="E154" s="63"/>
    </row>
    <row r="155" spans="1:5" x14ac:dyDescent="0.3">
      <c r="A155" s="67" t="s">
        <v>197</v>
      </c>
      <c r="B155" s="70">
        <v>0</v>
      </c>
      <c r="C155" s="70">
        <v>0</v>
      </c>
      <c r="D155" s="70">
        <v>601.25</v>
      </c>
      <c r="E155" s="63"/>
    </row>
    <row r="156" spans="1:5" hidden="1" x14ac:dyDescent="0.3">
      <c r="A156" s="67" t="s">
        <v>242</v>
      </c>
      <c r="B156" s="70">
        <v>0</v>
      </c>
      <c r="C156" s="70">
        <v>0</v>
      </c>
      <c r="D156" s="70">
        <v>0</v>
      </c>
      <c r="E156" s="63"/>
    </row>
    <row r="157" spans="1:5" x14ac:dyDescent="0.3">
      <c r="A157" s="67" t="s">
        <v>182</v>
      </c>
      <c r="B157" s="70">
        <v>0</v>
      </c>
      <c r="C157" s="70">
        <v>0</v>
      </c>
      <c r="D157" s="70">
        <v>280.73</v>
      </c>
      <c r="E157" s="63"/>
    </row>
    <row r="158" spans="1:5" x14ac:dyDescent="0.3">
      <c r="A158" s="67" t="s">
        <v>183</v>
      </c>
      <c r="B158" s="70">
        <v>0</v>
      </c>
      <c r="C158" s="70">
        <v>0</v>
      </c>
      <c r="D158" s="70">
        <v>4691.5600000000004</v>
      </c>
      <c r="E158" s="63"/>
    </row>
    <row r="159" spans="1:5" x14ac:dyDescent="0.3">
      <c r="A159" s="67" t="s">
        <v>219</v>
      </c>
      <c r="B159" s="70">
        <v>0</v>
      </c>
      <c r="C159" s="70">
        <v>0</v>
      </c>
      <c r="D159" s="70">
        <v>638.6</v>
      </c>
      <c r="E159" s="63"/>
    </row>
    <row r="160" spans="1:5" x14ac:dyDescent="0.3">
      <c r="A160" s="67" t="s">
        <v>193</v>
      </c>
      <c r="B160" s="70">
        <v>0</v>
      </c>
      <c r="C160" s="70">
        <v>0</v>
      </c>
      <c r="D160" s="70">
        <v>1765.19</v>
      </c>
      <c r="E160" s="63"/>
    </row>
    <row r="161" spans="1:5" x14ac:dyDescent="0.3">
      <c r="A161" s="76" t="s">
        <v>199</v>
      </c>
      <c r="B161" s="70">
        <v>0</v>
      </c>
      <c r="C161" s="70">
        <v>0</v>
      </c>
      <c r="D161" s="73">
        <v>96.56</v>
      </c>
      <c r="E161" s="63"/>
    </row>
    <row r="162" spans="1:5" x14ac:dyDescent="0.3">
      <c r="A162" s="76" t="s">
        <v>244</v>
      </c>
      <c r="B162" s="70">
        <v>0</v>
      </c>
      <c r="C162" s="70">
        <v>0</v>
      </c>
      <c r="D162" s="73">
        <v>105.71</v>
      </c>
      <c r="E162" s="63"/>
    </row>
    <row r="163" spans="1:5" hidden="1" x14ac:dyDescent="0.3">
      <c r="A163" s="67" t="s">
        <v>239</v>
      </c>
      <c r="B163" s="70">
        <v>0</v>
      </c>
      <c r="C163" s="70">
        <v>0</v>
      </c>
      <c r="D163" s="70">
        <v>0</v>
      </c>
      <c r="E163" s="63"/>
    </row>
    <row r="164" spans="1:5" x14ac:dyDescent="0.3">
      <c r="A164" s="67" t="s">
        <v>248</v>
      </c>
      <c r="B164" s="70">
        <v>0</v>
      </c>
      <c r="C164" s="70">
        <v>0</v>
      </c>
      <c r="D164" s="70">
        <v>519.96</v>
      </c>
      <c r="E164" s="63"/>
    </row>
    <row r="165" spans="1:5" x14ac:dyDescent="0.3">
      <c r="A165" s="67" t="s">
        <v>206</v>
      </c>
      <c r="B165" s="70">
        <v>0</v>
      </c>
      <c r="C165" s="70">
        <v>0</v>
      </c>
      <c r="D165" s="70">
        <v>1129.42</v>
      </c>
      <c r="E165" s="63"/>
    </row>
    <row r="166" spans="1:5" x14ac:dyDescent="0.3">
      <c r="A166" s="67" t="s">
        <v>245</v>
      </c>
      <c r="B166" s="70">
        <v>0</v>
      </c>
      <c r="C166" s="70">
        <v>0</v>
      </c>
      <c r="D166" s="70">
        <v>324</v>
      </c>
      <c r="E166" s="63"/>
    </row>
    <row r="167" spans="1:5" x14ac:dyDescent="0.3">
      <c r="A167" s="67" t="s">
        <v>220</v>
      </c>
      <c r="B167" s="70">
        <v>0</v>
      </c>
      <c r="C167" s="70">
        <v>0</v>
      </c>
      <c r="D167" s="70">
        <v>1176</v>
      </c>
      <c r="E167" s="63"/>
    </row>
    <row r="168" spans="1:5" x14ac:dyDescent="0.3">
      <c r="A168" s="67" t="s">
        <v>200</v>
      </c>
      <c r="B168" s="70">
        <v>0</v>
      </c>
      <c r="C168" s="70">
        <v>0</v>
      </c>
      <c r="D168" s="70">
        <v>1758</v>
      </c>
      <c r="E168" s="63"/>
    </row>
    <row r="169" spans="1:5" x14ac:dyDescent="0.3">
      <c r="A169" s="76" t="s">
        <v>246</v>
      </c>
      <c r="B169" s="70">
        <v>0</v>
      </c>
      <c r="C169" s="70">
        <v>0</v>
      </c>
      <c r="D169" s="73">
        <v>0</v>
      </c>
      <c r="E169" s="63"/>
    </row>
    <row r="170" spans="1:5" x14ac:dyDescent="0.3">
      <c r="A170" s="67" t="s">
        <v>185</v>
      </c>
      <c r="B170" s="70">
        <v>0</v>
      </c>
      <c r="C170" s="70">
        <v>0</v>
      </c>
      <c r="D170" s="70">
        <v>6034.93</v>
      </c>
      <c r="E170" s="63"/>
    </row>
    <row r="171" spans="1:5" x14ac:dyDescent="0.3">
      <c r="A171" s="67" t="s">
        <v>221</v>
      </c>
      <c r="B171" s="70">
        <v>0</v>
      </c>
      <c r="C171" s="70">
        <v>0</v>
      </c>
      <c r="D171" s="70">
        <v>586.86</v>
      </c>
      <c r="E171" s="63"/>
    </row>
    <row r="172" spans="1:5" x14ac:dyDescent="0.3">
      <c r="A172" s="67" t="s">
        <v>186</v>
      </c>
      <c r="B172" s="70">
        <v>0</v>
      </c>
      <c r="C172" s="70">
        <v>0</v>
      </c>
      <c r="D172" s="70">
        <v>714.18</v>
      </c>
      <c r="E172" s="63"/>
    </row>
    <row r="173" spans="1:5" x14ac:dyDescent="0.3">
      <c r="A173" s="67" t="s">
        <v>222</v>
      </c>
      <c r="B173" s="70">
        <v>0</v>
      </c>
      <c r="C173" s="70">
        <v>0</v>
      </c>
      <c r="D173" s="70">
        <v>1079.94</v>
      </c>
      <c r="E173" s="63"/>
    </row>
    <row r="174" spans="1:5" x14ac:dyDescent="0.3">
      <c r="A174" s="67" t="s">
        <v>223</v>
      </c>
      <c r="B174" s="70">
        <v>0</v>
      </c>
      <c r="C174" s="70">
        <v>0</v>
      </c>
      <c r="D174" s="70">
        <v>754.73</v>
      </c>
      <c r="E174" s="63"/>
    </row>
    <row r="175" spans="1:5" x14ac:dyDescent="0.3">
      <c r="A175" s="67" t="s">
        <v>247</v>
      </c>
      <c r="B175" s="70">
        <v>0</v>
      </c>
      <c r="C175" s="70">
        <v>0</v>
      </c>
      <c r="D175" s="70">
        <v>219.43</v>
      </c>
      <c r="E175" s="63"/>
    </row>
    <row r="176" spans="1:5" hidden="1" x14ac:dyDescent="0.3">
      <c r="A176" s="67" t="s">
        <v>247</v>
      </c>
      <c r="B176" s="70">
        <v>0</v>
      </c>
      <c r="C176" s="70">
        <v>0</v>
      </c>
      <c r="D176" s="70">
        <v>0</v>
      </c>
      <c r="E176" s="63"/>
    </row>
    <row r="177" spans="1:5" x14ac:dyDescent="0.3">
      <c r="A177" s="67" t="s">
        <v>187</v>
      </c>
      <c r="B177" s="70">
        <v>0</v>
      </c>
      <c r="C177" s="70">
        <v>0</v>
      </c>
      <c r="D177" s="70">
        <v>293.77</v>
      </c>
      <c r="E177" s="63"/>
    </row>
    <row r="178" spans="1:5" x14ac:dyDescent="0.3">
      <c r="A178" s="92" t="s">
        <v>279</v>
      </c>
      <c r="B178" s="70">
        <v>1200</v>
      </c>
      <c r="C178" s="70">
        <v>1000</v>
      </c>
      <c r="D178" s="70">
        <f>D180+D181</f>
        <v>423.93</v>
      </c>
      <c r="E178" s="63">
        <f t="shared" si="25"/>
        <v>42.393000000000001</v>
      </c>
    </row>
    <row r="179" spans="1:5" ht="27" hidden="1" x14ac:dyDescent="0.3">
      <c r="A179" s="67" t="s">
        <v>278</v>
      </c>
      <c r="B179" s="70"/>
      <c r="C179" s="75"/>
      <c r="D179" s="70">
        <v>0</v>
      </c>
      <c r="E179" s="63"/>
    </row>
    <row r="180" spans="1:5" x14ac:dyDescent="0.3">
      <c r="A180" s="67" t="s">
        <v>215</v>
      </c>
      <c r="B180" s="70">
        <v>0</v>
      </c>
      <c r="C180" s="70">
        <v>0</v>
      </c>
      <c r="D180" s="70">
        <v>214.19</v>
      </c>
      <c r="E180" s="63"/>
    </row>
    <row r="181" spans="1:5" ht="13.8" customHeight="1" x14ac:dyDescent="0.3">
      <c r="A181" s="67" t="s">
        <v>240</v>
      </c>
      <c r="B181" s="70">
        <v>0</v>
      </c>
      <c r="C181" s="70">
        <v>0</v>
      </c>
      <c r="D181" s="70">
        <v>209.74</v>
      </c>
      <c r="E181" s="63"/>
    </row>
    <row r="182" spans="1:5" x14ac:dyDescent="0.3">
      <c r="A182" s="66" t="s">
        <v>207</v>
      </c>
      <c r="B182" s="71">
        <v>1000</v>
      </c>
      <c r="C182" s="75">
        <f t="shared" ref="C182" si="26">B182</f>
        <v>1000</v>
      </c>
      <c r="D182" s="75">
        <f>D183+D184+D185</f>
        <v>0</v>
      </c>
      <c r="E182" s="63">
        <f t="shared" si="25"/>
        <v>0</v>
      </c>
    </row>
    <row r="183" spans="1:5" hidden="1" x14ac:dyDescent="0.3">
      <c r="A183" s="67" t="s">
        <v>231</v>
      </c>
      <c r="B183" s="70"/>
      <c r="C183" s="75"/>
      <c r="D183" s="70"/>
      <c r="E183" s="63"/>
    </row>
    <row r="184" spans="1:5" hidden="1" x14ac:dyDescent="0.3">
      <c r="A184" s="67" t="s">
        <v>298</v>
      </c>
      <c r="B184" s="70"/>
      <c r="C184" s="75"/>
      <c r="D184" s="70"/>
      <c r="E184" s="63"/>
    </row>
    <row r="185" spans="1:5" x14ac:dyDescent="0.3">
      <c r="A185" s="67" t="s">
        <v>243</v>
      </c>
      <c r="B185" s="70">
        <v>0</v>
      </c>
      <c r="C185" s="70">
        <v>0</v>
      </c>
      <c r="D185" s="73">
        <v>0</v>
      </c>
      <c r="E185" s="63"/>
    </row>
    <row r="186" spans="1:5" x14ac:dyDescent="0.3">
      <c r="A186" s="65" t="s">
        <v>154</v>
      </c>
      <c r="B186" s="70">
        <f>B187</f>
        <v>27100</v>
      </c>
      <c r="C186" s="75">
        <f t="shared" ref="C186:C247" si="27">B186</f>
        <v>27100</v>
      </c>
      <c r="D186" s="70">
        <f>D187</f>
        <v>20250.46</v>
      </c>
      <c r="E186" s="63">
        <f t="shared" si="25"/>
        <v>74.724944649446485</v>
      </c>
    </row>
    <row r="187" spans="1:5" x14ac:dyDescent="0.3">
      <c r="A187" s="66" t="s">
        <v>179</v>
      </c>
      <c r="B187" s="71">
        <v>27100</v>
      </c>
      <c r="C187" s="75">
        <f t="shared" si="27"/>
        <v>27100</v>
      </c>
      <c r="D187" s="71">
        <f>D189+D190+D193+D196+D188+D191+D192+D195+D194</f>
        <v>20250.46</v>
      </c>
      <c r="E187" s="63">
        <f t="shared" si="25"/>
        <v>74.724944649446485</v>
      </c>
    </row>
    <row r="188" spans="1:5" x14ac:dyDescent="0.3">
      <c r="A188" s="67" t="s">
        <v>181</v>
      </c>
      <c r="B188" s="70">
        <v>0</v>
      </c>
      <c r="C188" s="70">
        <v>0</v>
      </c>
      <c r="D188" s="70">
        <v>0</v>
      </c>
      <c r="E188" s="63"/>
    </row>
    <row r="189" spans="1:5" x14ac:dyDescent="0.3">
      <c r="A189" s="67" t="s">
        <v>182</v>
      </c>
      <c r="B189" s="70">
        <v>0</v>
      </c>
      <c r="C189" s="70">
        <v>0</v>
      </c>
      <c r="D189" s="70">
        <v>356.36</v>
      </c>
      <c r="E189" s="63"/>
    </row>
    <row r="190" spans="1:5" x14ac:dyDescent="0.3">
      <c r="A190" s="67" t="s">
        <v>248</v>
      </c>
      <c r="B190" s="70">
        <v>0</v>
      </c>
      <c r="C190" s="70">
        <v>0</v>
      </c>
      <c r="D190" s="70">
        <v>9735</v>
      </c>
      <c r="E190" s="63"/>
    </row>
    <row r="191" spans="1:5" x14ac:dyDescent="0.3">
      <c r="A191" s="67" t="s">
        <v>200</v>
      </c>
      <c r="B191" s="70">
        <v>0</v>
      </c>
      <c r="C191" s="70">
        <v>0</v>
      </c>
      <c r="D191" s="70">
        <v>0</v>
      </c>
      <c r="E191" s="63"/>
    </row>
    <row r="192" spans="1:5" x14ac:dyDescent="0.3">
      <c r="A192" s="67" t="s">
        <v>185</v>
      </c>
      <c r="B192" s="70">
        <v>0</v>
      </c>
      <c r="C192" s="70">
        <v>0</v>
      </c>
      <c r="D192" s="70">
        <v>0</v>
      </c>
      <c r="E192" s="63"/>
    </row>
    <row r="193" spans="1:5" x14ac:dyDescent="0.3">
      <c r="A193" s="67" t="s">
        <v>241</v>
      </c>
      <c r="B193" s="70">
        <v>0</v>
      </c>
      <c r="C193" s="70">
        <v>0</v>
      </c>
      <c r="D193" s="70">
        <v>55</v>
      </c>
      <c r="E193" s="63"/>
    </row>
    <row r="194" spans="1:5" x14ac:dyDescent="0.3">
      <c r="A194" s="76" t="s">
        <v>223</v>
      </c>
      <c r="B194" s="70">
        <v>0</v>
      </c>
      <c r="C194" s="70">
        <v>0</v>
      </c>
      <c r="D194" s="73">
        <v>898.18</v>
      </c>
      <c r="E194" s="63"/>
    </row>
    <row r="195" spans="1:5" x14ac:dyDescent="0.3">
      <c r="A195" s="76" t="s">
        <v>247</v>
      </c>
      <c r="B195" s="70">
        <v>0</v>
      </c>
      <c r="C195" s="70">
        <v>0</v>
      </c>
      <c r="D195" s="73">
        <v>123.64</v>
      </c>
      <c r="E195" s="63"/>
    </row>
    <row r="196" spans="1:5" ht="13.8" customHeight="1" x14ac:dyDescent="0.3">
      <c r="A196" s="67" t="s">
        <v>187</v>
      </c>
      <c r="B196" s="70">
        <v>0</v>
      </c>
      <c r="C196" s="70">
        <v>0</v>
      </c>
      <c r="D196" s="70">
        <v>9082.2800000000007</v>
      </c>
      <c r="E196" s="63"/>
    </row>
    <row r="197" spans="1:5" ht="25.2" customHeight="1" x14ac:dyDescent="0.3">
      <c r="A197" s="65" t="s">
        <v>158</v>
      </c>
      <c r="B197" s="70">
        <f>B200</f>
        <v>1000</v>
      </c>
      <c r="C197" s="75">
        <f t="shared" ref="C197:C198" si="28">B197</f>
        <v>1000</v>
      </c>
      <c r="D197" s="70">
        <f>D200+D198</f>
        <v>200.44</v>
      </c>
      <c r="E197" s="70"/>
    </row>
    <row r="198" spans="1:5" x14ac:dyDescent="0.3">
      <c r="A198" s="66" t="s">
        <v>179</v>
      </c>
      <c r="B198" s="71">
        <v>0</v>
      </c>
      <c r="C198" s="75">
        <f t="shared" si="28"/>
        <v>0</v>
      </c>
      <c r="D198" s="71">
        <f>D199</f>
        <v>200.44</v>
      </c>
      <c r="E198" s="63"/>
    </row>
    <row r="199" spans="1:5" x14ac:dyDescent="0.3">
      <c r="A199" s="76" t="s">
        <v>223</v>
      </c>
      <c r="B199" s="70">
        <v>0</v>
      </c>
      <c r="C199" s="70">
        <v>0</v>
      </c>
      <c r="D199" s="73">
        <v>200.44</v>
      </c>
      <c r="E199" s="63"/>
    </row>
    <row r="200" spans="1:5" x14ac:dyDescent="0.3">
      <c r="A200" s="66" t="s">
        <v>207</v>
      </c>
      <c r="B200" s="71">
        <v>1000</v>
      </c>
      <c r="C200" s="75">
        <f t="shared" ref="C200" si="29">B200</f>
        <v>1000</v>
      </c>
      <c r="D200" s="71">
        <f>D201</f>
        <v>0</v>
      </c>
      <c r="E200" s="63">
        <f t="shared" si="25"/>
        <v>0</v>
      </c>
    </row>
    <row r="201" spans="1:5" x14ac:dyDescent="0.3">
      <c r="A201" s="67" t="s">
        <v>260</v>
      </c>
      <c r="B201" s="70">
        <v>0</v>
      </c>
      <c r="C201" s="70">
        <v>0</v>
      </c>
      <c r="D201" s="70">
        <v>0</v>
      </c>
      <c r="E201" s="63"/>
    </row>
    <row r="202" spans="1:5" x14ac:dyDescent="0.3">
      <c r="A202" s="65" t="s">
        <v>160</v>
      </c>
      <c r="B202" s="70">
        <f>B203</f>
        <v>2600</v>
      </c>
      <c r="C202" s="70">
        <f t="shared" ref="C202" si="30">C203</f>
        <v>2600</v>
      </c>
      <c r="D202" s="70">
        <f>D203</f>
        <v>0</v>
      </c>
      <c r="E202" s="63">
        <f t="shared" si="25"/>
        <v>0</v>
      </c>
    </row>
    <row r="203" spans="1:5" x14ac:dyDescent="0.3">
      <c r="A203" s="66" t="s">
        <v>179</v>
      </c>
      <c r="B203" s="71">
        <v>2600</v>
      </c>
      <c r="C203" s="75">
        <f t="shared" si="27"/>
        <v>2600</v>
      </c>
      <c r="D203" s="71">
        <f>D204</f>
        <v>0</v>
      </c>
      <c r="E203" s="63">
        <f t="shared" si="25"/>
        <v>0</v>
      </c>
    </row>
    <row r="204" spans="1:5" x14ac:dyDescent="0.3">
      <c r="A204" s="67" t="s">
        <v>183</v>
      </c>
      <c r="B204" s="70">
        <v>0</v>
      </c>
      <c r="C204" s="70">
        <v>0</v>
      </c>
      <c r="D204" s="70">
        <v>0</v>
      </c>
      <c r="E204" s="63"/>
    </row>
    <row r="205" spans="1:5" hidden="1" x14ac:dyDescent="0.3">
      <c r="A205" s="67" t="s">
        <v>182</v>
      </c>
      <c r="B205" s="70"/>
      <c r="C205" s="75"/>
      <c r="D205" s="70"/>
      <c r="E205" s="63"/>
    </row>
    <row r="206" spans="1:5" hidden="1" x14ac:dyDescent="0.3">
      <c r="A206" s="67" t="s">
        <v>199</v>
      </c>
      <c r="B206" s="70"/>
      <c r="C206" s="75"/>
      <c r="D206" s="70"/>
      <c r="E206" s="63"/>
    </row>
    <row r="207" spans="1:5" hidden="1" x14ac:dyDescent="0.3">
      <c r="A207" s="67" t="s">
        <v>183</v>
      </c>
      <c r="B207" s="70"/>
      <c r="C207" s="75"/>
      <c r="D207" s="70"/>
      <c r="E207" s="63" t="e">
        <f t="shared" si="25"/>
        <v>#DIV/0!</v>
      </c>
    </row>
    <row r="208" spans="1:5" hidden="1" x14ac:dyDescent="0.3">
      <c r="A208" s="67" t="s">
        <v>206</v>
      </c>
      <c r="B208" s="70"/>
      <c r="C208" s="75"/>
      <c r="D208" s="70"/>
      <c r="E208" s="63" t="e">
        <f t="shared" si="25"/>
        <v>#DIV/0!</v>
      </c>
    </row>
    <row r="209" spans="1:5" x14ac:dyDescent="0.3">
      <c r="A209" s="91" t="s">
        <v>201</v>
      </c>
      <c r="B209" s="90">
        <f>B210</f>
        <v>1200</v>
      </c>
      <c r="C209" s="90">
        <f t="shared" si="27"/>
        <v>1200</v>
      </c>
      <c r="D209" s="90">
        <f t="shared" ref="D209:D212" si="31">D210</f>
        <v>368.41</v>
      </c>
      <c r="E209" s="80">
        <f t="shared" ref="E209:E216" si="32">D209/C209*100</f>
        <v>30.700833333333332</v>
      </c>
    </row>
    <row r="210" spans="1:5" x14ac:dyDescent="0.3">
      <c r="A210" s="65" t="s">
        <v>150</v>
      </c>
      <c r="B210" s="70">
        <f>B211</f>
        <v>1200</v>
      </c>
      <c r="C210" s="75">
        <f t="shared" si="27"/>
        <v>1200</v>
      </c>
      <c r="D210" s="70">
        <f t="shared" si="31"/>
        <v>368.41</v>
      </c>
      <c r="E210" s="63">
        <f t="shared" si="32"/>
        <v>30.700833333333332</v>
      </c>
    </row>
    <row r="211" spans="1:5" ht="27" x14ac:dyDescent="0.3">
      <c r="A211" s="66" t="s">
        <v>202</v>
      </c>
      <c r="B211" s="71">
        <v>1200</v>
      </c>
      <c r="C211" s="75">
        <f t="shared" si="27"/>
        <v>1200</v>
      </c>
      <c r="D211" s="71">
        <f t="shared" si="31"/>
        <v>368.41</v>
      </c>
      <c r="E211" s="63">
        <f t="shared" si="32"/>
        <v>30.700833333333332</v>
      </c>
    </row>
    <row r="212" spans="1:5" hidden="1" x14ac:dyDescent="0.3">
      <c r="A212" s="67" t="s">
        <v>203</v>
      </c>
      <c r="B212" s="70">
        <f>B213</f>
        <v>0</v>
      </c>
      <c r="C212" s="75">
        <f t="shared" si="27"/>
        <v>0</v>
      </c>
      <c r="D212" s="70">
        <f t="shared" si="31"/>
        <v>368.41</v>
      </c>
      <c r="E212" s="63" t="e">
        <f t="shared" si="32"/>
        <v>#DIV/0!</v>
      </c>
    </row>
    <row r="213" spans="1:5" x14ac:dyDescent="0.3">
      <c r="A213" s="67" t="s">
        <v>204</v>
      </c>
      <c r="B213" s="70">
        <v>0</v>
      </c>
      <c r="C213" s="70">
        <v>0</v>
      </c>
      <c r="D213" s="70">
        <v>368.41</v>
      </c>
      <c r="E213" s="63"/>
    </row>
    <row r="214" spans="1:5" x14ac:dyDescent="0.3">
      <c r="A214" s="91" t="s">
        <v>205</v>
      </c>
      <c r="B214" s="90">
        <f>B215</f>
        <v>1400</v>
      </c>
      <c r="C214" s="90">
        <f t="shared" si="27"/>
        <v>1400</v>
      </c>
      <c r="D214" s="90">
        <f>D215</f>
        <v>1400.0900000000001</v>
      </c>
      <c r="E214" s="80"/>
    </row>
    <row r="215" spans="1:5" x14ac:dyDescent="0.3">
      <c r="A215" s="65" t="s">
        <v>150</v>
      </c>
      <c r="B215" s="70">
        <f>B216+B225</f>
        <v>1400</v>
      </c>
      <c r="C215" s="75">
        <f t="shared" si="27"/>
        <v>1400</v>
      </c>
      <c r="D215" s="73">
        <f>D216+D225</f>
        <v>1400.0900000000001</v>
      </c>
      <c r="E215" s="63">
        <f t="shared" si="32"/>
        <v>100.00642857142859</v>
      </c>
    </row>
    <row r="216" spans="1:5" x14ac:dyDescent="0.3">
      <c r="A216" s="66" t="s">
        <v>179</v>
      </c>
      <c r="B216" s="71">
        <v>1400</v>
      </c>
      <c r="C216" s="75">
        <f t="shared" si="27"/>
        <v>1400</v>
      </c>
      <c r="D216" s="75">
        <f>D217+D218+D220+D222+D223+D224</f>
        <v>340.11</v>
      </c>
      <c r="E216" s="63">
        <f t="shared" si="32"/>
        <v>24.293571428571429</v>
      </c>
    </row>
    <row r="217" spans="1:5" x14ac:dyDescent="0.3">
      <c r="A217" s="67" t="s">
        <v>182</v>
      </c>
      <c r="B217" s="70">
        <v>0</v>
      </c>
      <c r="C217" s="70">
        <v>0</v>
      </c>
      <c r="D217" s="73">
        <v>15.75</v>
      </c>
      <c r="E217" s="63"/>
    </row>
    <row r="218" spans="1:5" x14ac:dyDescent="0.3">
      <c r="A218" s="67" t="s">
        <v>183</v>
      </c>
      <c r="B218" s="70">
        <v>0</v>
      </c>
      <c r="C218" s="70">
        <v>0</v>
      </c>
      <c r="D218" s="73">
        <v>324.36</v>
      </c>
      <c r="E218" s="63"/>
    </row>
    <row r="219" spans="1:5" hidden="1" x14ac:dyDescent="0.3">
      <c r="A219" s="67" t="s">
        <v>193</v>
      </c>
      <c r="B219" s="70">
        <v>0</v>
      </c>
      <c r="C219" s="70">
        <v>0</v>
      </c>
      <c r="D219" s="73"/>
      <c r="E219" s="63"/>
    </row>
    <row r="220" spans="1:5" ht="15" hidden="1" customHeight="1" x14ac:dyDescent="0.3">
      <c r="A220" s="67" t="s">
        <v>199</v>
      </c>
      <c r="B220" s="70">
        <v>0</v>
      </c>
      <c r="C220" s="70">
        <v>0</v>
      </c>
      <c r="D220" s="73">
        <v>0</v>
      </c>
      <c r="E220" s="63"/>
    </row>
    <row r="221" spans="1:5" hidden="1" x14ac:dyDescent="0.3">
      <c r="A221" s="67" t="s">
        <v>206</v>
      </c>
      <c r="B221" s="70">
        <v>0</v>
      </c>
      <c r="C221" s="70">
        <v>0</v>
      </c>
      <c r="D221" s="73">
        <v>0</v>
      </c>
      <c r="E221" s="63"/>
    </row>
    <row r="222" spans="1:5" x14ac:dyDescent="0.3">
      <c r="A222" s="76" t="s">
        <v>245</v>
      </c>
      <c r="B222" s="70">
        <v>0</v>
      </c>
      <c r="C222" s="70">
        <v>0</v>
      </c>
      <c r="D222" s="73">
        <v>0</v>
      </c>
      <c r="E222" s="63"/>
    </row>
    <row r="223" spans="1:5" x14ac:dyDescent="0.3">
      <c r="A223" s="67" t="s">
        <v>185</v>
      </c>
      <c r="B223" s="70">
        <v>0</v>
      </c>
      <c r="C223" s="70">
        <v>0</v>
      </c>
      <c r="D223" s="70">
        <v>0</v>
      </c>
      <c r="E223" s="70"/>
    </row>
    <row r="224" spans="1:5" x14ac:dyDescent="0.3">
      <c r="A224" s="67" t="s">
        <v>186</v>
      </c>
      <c r="B224" s="70">
        <v>0</v>
      </c>
      <c r="C224" s="70">
        <v>0</v>
      </c>
      <c r="D224" s="73">
        <v>0</v>
      </c>
      <c r="E224" s="63"/>
    </row>
    <row r="225" spans="1:5" x14ac:dyDescent="0.3">
      <c r="A225" s="66" t="s">
        <v>207</v>
      </c>
      <c r="B225" s="71">
        <v>0</v>
      </c>
      <c r="C225" s="75">
        <f t="shared" si="27"/>
        <v>0</v>
      </c>
      <c r="D225" s="75">
        <f>D226+D227</f>
        <v>1059.98</v>
      </c>
      <c r="E225" s="63"/>
    </row>
    <row r="226" spans="1:5" x14ac:dyDescent="0.3">
      <c r="A226" s="67" t="s">
        <v>231</v>
      </c>
      <c r="B226" s="70">
        <v>0</v>
      </c>
      <c r="C226" s="70">
        <v>0</v>
      </c>
      <c r="D226" s="70">
        <v>1059.98</v>
      </c>
      <c r="E226" s="63"/>
    </row>
    <row r="227" spans="1:5" x14ac:dyDescent="0.3">
      <c r="A227" s="67" t="s">
        <v>298</v>
      </c>
      <c r="B227" s="70">
        <v>0</v>
      </c>
      <c r="C227" s="70">
        <v>0</v>
      </c>
      <c r="D227" s="70">
        <v>0</v>
      </c>
      <c r="E227" s="63"/>
    </row>
    <row r="228" spans="1:5" hidden="1" x14ac:dyDescent="0.3">
      <c r="A228" s="67" t="s">
        <v>243</v>
      </c>
      <c r="B228" s="70"/>
      <c r="C228" s="75"/>
      <c r="D228" s="73"/>
      <c r="E228" s="63" t="e">
        <f t="shared" ref="E228" si="33">D228/C228*100</f>
        <v>#DIV/0!</v>
      </c>
    </row>
    <row r="229" spans="1:5" ht="27" x14ac:dyDescent="0.3">
      <c r="A229" s="91" t="s">
        <v>208</v>
      </c>
      <c r="B229" s="90">
        <f>B230</f>
        <v>400</v>
      </c>
      <c r="C229" s="90">
        <f t="shared" si="27"/>
        <v>400</v>
      </c>
      <c r="D229" s="90">
        <f>D230</f>
        <v>0</v>
      </c>
      <c r="E229" s="90"/>
    </row>
    <row r="230" spans="1:5" x14ac:dyDescent="0.3">
      <c r="A230" s="65" t="s">
        <v>158</v>
      </c>
      <c r="B230" s="70">
        <f>B231</f>
        <v>400</v>
      </c>
      <c r="C230" s="75">
        <f t="shared" si="27"/>
        <v>400</v>
      </c>
      <c r="D230" s="70">
        <f>D231</f>
        <v>0</v>
      </c>
      <c r="E230" s="70"/>
    </row>
    <row r="231" spans="1:5" x14ac:dyDescent="0.3">
      <c r="A231" s="66" t="s">
        <v>209</v>
      </c>
      <c r="B231" s="70">
        <v>400</v>
      </c>
      <c r="C231" s="75">
        <f t="shared" si="27"/>
        <v>400</v>
      </c>
      <c r="D231" s="71">
        <f>D233</f>
        <v>0</v>
      </c>
      <c r="E231" s="71"/>
    </row>
    <row r="232" spans="1:5" hidden="1" x14ac:dyDescent="0.3">
      <c r="A232" s="67" t="s">
        <v>210</v>
      </c>
      <c r="B232" s="70">
        <v>0</v>
      </c>
      <c r="C232" s="75">
        <f t="shared" si="27"/>
        <v>0</v>
      </c>
      <c r="D232" s="70"/>
      <c r="E232" s="70"/>
    </row>
    <row r="233" spans="1:5" x14ac:dyDescent="0.3">
      <c r="A233" s="67" t="s">
        <v>211</v>
      </c>
      <c r="B233" s="70">
        <v>0</v>
      </c>
      <c r="C233" s="70">
        <v>0</v>
      </c>
      <c r="D233" s="70">
        <v>0</v>
      </c>
      <c r="E233" s="70"/>
    </row>
    <row r="234" spans="1:5" x14ac:dyDescent="0.3">
      <c r="A234" s="91" t="s">
        <v>261</v>
      </c>
      <c r="B234" s="90">
        <f>B235</f>
        <v>0</v>
      </c>
      <c r="C234" s="90">
        <f t="shared" ref="C234:C237" si="34">B234</f>
        <v>0</v>
      </c>
      <c r="D234" s="90">
        <f>D235</f>
        <v>0</v>
      </c>
      <c r="E234" s="90"/>
    </row>
    <row r="235" spans="1:5" x14ac:dyDescent="0.3">
      <c r="A235" s="65" t="s">
        <v>150</v>
      </c>
      <c r="B235" s="70">
        <f>B236+B239</f>
        <v>0</v>
      </c>
      <c r="C235" s="75">
        <f t="shared" si="34"/>
        <v>0</v>
      </c>
      <c r="D235" s="70">
        <f>D236+D239</f>
        <v>0</v>
      </c>
      <c r="E235" s="70"/>
    </row>
    <row r="236" spans="1:5" x14ac:dyDescent="0.3">
      <c r="A236" s="66" t="s">
        <v>179</v>
      </c>
      <c r="B236" s="71">
        <v>0</v>
      </c>
      <c r="C236" s="75">
        <f t="shared" si="34"/>
        <v>0</v>
      </c>
      <c r="D236" s="71">
        <f>D238</f>
        <v>0</v>
      </c>
      <c r="E236" s="71"/>
    </row>
    <row r="237" spans="1:5" hidden="1" x14ac:dyDescent="0.3">
      <c r="A237" s="67" t="s">
        <v>210</v>
      </c>
      <c r="B237" s="70"/>
      <c r="C237" s="75">
        <f t="shared" si="34"/>
        <v>0</v>
      </c>
      <c r="D237" s="70"/>
      <c r="E237" s="70"/>
    </row>
    <row r="238" spans="1:5" x14ac:dyDescent="0.3">
      <c r="A238" s="67" t="s">
        <v>206</v>
      </c>
      <c r="B238" s="70">
        <v>0</v>
      </c>
      <c r="C238" s="70">
        <v>0</v>
      </c>
      <c r="D238" s="70">
        <v>0</v>
      </c>
      <c r="E238" s="70"/>
    </row>
    <row r="239" spans="1:5" x14ac:dyDescent="0.3">
      <c r="A239" s="66" t="s">
        <v>233</v>
      </c>
      <c r="B239" s="71">
        <v>0</v>
      </c>
      <c r="C239" s="75">
        <f t="shared" ref="C239" si="35">B239</f>
        <v>0</v>
      </c>
      <c r="D239" s="75">
        <f>D240</f>
        <v>0</v>
      </c>
      <c r="E239" s="63"/>
    </row>
    <row r="240" spans="1:5" x14ac:dyDescent="0.3">
      <c r="A240" s="67" t="s">
        <v>232</v>
      </c>
      <c r="B240" s="70">
        <v>0</v>
      </c>
      <c r="C240" s="70">
        <v>0</v>
      </c>
      <c r="D240" s="73">
        <v>0</v>
      </c>
      <c r="E240" s="63"/>
    </row>
    <row r="241" spans="1:5" ht="25.2" customHeight="1" x14ac:dyDescent="0.3">
      <c r="A241" s="62" t="s">
        <v>212</v>
      </c>
      <c r="B241" s="75"/>
      <c r="C241" s="75"/>
      <c r="D241" s="75"/>
      <c r="E241" s="71"/>
    </row>
    <row r="242" spans="1:5" ht="18" customHeight="1" x14ac:dyDescent="0.3">
      <c r="A242" s="91" t="s">
        <v>213</v>
      </c>
      <c r="B242" s="90">
        <f>B265+B295</f>
        <v>3001600</v>
      </c>
      <c r="C242" s="90">
        <f t="shared" si="27"/>
        <v>3001600</v>
      </c>
      <c r="D242" s="90">
        <f>D265+D295+D313+D262</f>
        <v>1680077.86</v>
      </c>
      <c r="E242" s="80">
        <f t="shared" ref="E242" si="36">D242/C242*100</f>
        <v>55.972743203624745</v>
      </c>
    </row>
    <row r="243" spans="1:5" hidden="1" x14ac:dyDescent="0.3">
      <c r="A243" s="65" t="s">
        <v>152</v>
      </c>
      <c r="B243" s="70"/>
      <c r="C243" s="75">
        <f t="shared" si="27"/>
        <v>0</v>
      </c>
      <c r="D243" s="70"/>
      <c r="E243" s="70"/>
    </row>
    <row r="244" spans="1:5" hidden="1" x14ac:dyDescent="0.3">
      <c r="A244" s="66" t="s">
        <v>176</v>
      </c>
      <c r="B244" s="71"/>
      <c r="C244" s="75">
        <f t="shared" si="27"/>
        <v>0</v>
      </c>
      <c r="D244" s="71"/>
      <c r="E244" s="71"/>
    </row>
    <row r="245" spans="1:5" hidden="1" x14ac:dyDescent="0.3">
      <c r="A245" s="67" t="s">
        <v>194</v>
      </c>
      <c r="B245" s="70"/>
      <c r="C245" s="75"/>
      <c r="D245" s="70"/>
      <c r="E245" s="70"/>
    </row>
    <row r="246" spans="1:5" hidden="1" x14ac:dyDescent="0.3">
      <c r="A246" s="67" t="s">
        <v>195</v>
      </c>
      <c r="B246" s="70"/>
      <c r="C246" s="75"/>
      <c r="D246" s="70"/>
      <c r="E246" s="70"/>
    </row>
    <row r="247" spans="1:5" hidden="1" x14ac:dyDescent="0.3">
      <c r="A247" s="66" t="s">
        <v>179</v>
      </c>
      <c r="B247" s="71"/>
      <c r="C247" s="75">
        <f t="shared" si="27"/>
        <v>0</v>
      </c>
      <c r="D247" s="71"/>
      <c r="E247" s="71"/>
    </row>
    <row r="248" spans="1:5" hidden="1" x14ac:dyDescent="0.3">
      <c r="A248" s="67" t="s">
        <v>181</v>
      </c>
      <c r="B248" s="70"/>
      <c r="C248" s="75"/>
      <c r="D248" s="70"/>
      <c r="E248" s="70"/>
    </row>
    <row r="249" spans="1:5" hidden="1" x14ac:dyDescent="0.3">
      <c r="A249" s="67" t="s">
        <v>182</v>
      </c>
      <c r="B249" s="70"/>
      <c r="C249" s="75"/>
      <c r="D249" s="70"/>
      <c r="E249" s="70"/>
    </row>
    <row r="250" spans="1:5" hidden="1" x14ac:dyDescent="0.3">
      <c r="A250" s="67" t="s">
        <v>183</v>
      </c>
      <c r="B250" s="70"/>
      <c r="C250" s="75"/>
      <c r="D250" s="70"/>
      <c r="E250" s="70"/>
    </row>
    <row r="251" spans="1:5" hidden="1" x14ac:dyDescent="0.3">
      <c r="A251" s="67" t="s">
        <v>193</v>
      </c>
      <c r="B251" s="70"/>
      <c r="C251" s="75"/>
      <c r="D251" s="70"/>
      <c r="E251" s="70"/>
    </row>
    <row r="252" spans="1:5" hidden="1" x14ac:dyDescent="0.3">
      <c r="A252" s="67" t="s">
        <v>187</v>
      </c>
      <c r="B252" s="70"/>
      <c r="C252" s="75"/>
      <c r="D252" s="70"/>
      <c r="E252" s="70"/>
    </row>
    <row r="253" spans="1:5" hidden="1" x14ac:dyDescent="0.3">
      <c r="A253" s="66" t="s">
        <v>214</v>
      </c>
      <c r="B253" s="71"/>
      <c r="C253" s="75">
        <f t="shared" ref="C253:C302" si="37">B253</f>
        <v>0</v>
      </c>
      <c r="D253" s="71"/>
      <c r="E253" s="71"/>
    </row>
    <row r="254" spans="1:5" hidden="1" x14ac:dyDescent="0.3">
      <c r="A254" s="67" t="s">
        <v>215</v>
      </c>
      <c r="B254" s="70"/>
      <c r="C254" s="75"/>
      <c r="D254" s="70"/>
      <c r="E254" s="70"/>
    </row>
    <row r="255" spans="1:5" ht="27" hidden="1" x14ac:dyDescent="0.3">
      <c r="A255" s="67" t="s">
        <v>216</v>
      </c>
      <c r="B255" s="70"/>
      <c r="C255" s="75"/>
      <c r="D255" s="70"/>
      <c r="E255" s="70"/>
    </row>
    <row r="256" spans="1:5" hidden="1" x14ac:dyDescent="0.3">
      <c r="A256" s="67" t="s">
        <v>217</v>
      </c>
      <c r="B256" s="70"/>
      <c r="C256" s="75"/>
      <c r="D256" s="70"/>
      <c r="E256" s="70"/>
    </row>
    <row r="257" spans="1:5" hidden="1" x14ac:dyDescent="0.3">
      <c r="A257" s="65" t="s">
        <v>154</v>
      </c>
      <c r="B257" s="70"/>
      <c r="C257" s="75">
        <f t="shared" si="37"/>
        <v>0</v>
      </c>
      <c r="D257" s="70"/>
      <c r="E257" s="70"/>
    </row>
    <row r="258" spans="1:5" hidden="1" x14ac:dyDescent="0.3">
      <c r="A258" s="66" t="s">
        <v>179</v>
      </c>
      <c r="B258" s="71"/>
      <c r="C258" s="75"/>
      <c r="D258" s="71"/>
      <c r="E258" s="71"/>
    </row>
    <row r="259" spans="1:5" hidden="1" x14ac:dyDescent="0.3">
      <c r="A259" s="67" t="s">
        <v>181</v>
      </c>
      <c r="B259" s="70"/>
      <c r="C259" s="75"/>
      <c r="D259" s="70"/>
      <c r="E259" s="70"/>
    </row>
    <row r="260" spans="1:5" hidden="1" x14ac:dyDescent="0.3">
      <c r="A260" s="67" t="s">
        <v>184</v>
      </c>
      <c r="B260" s="70"/>
      <c r="C260" s="75"/>
      <c r="D260" s="70"/>
      <c r="E260" s="70"/>
    </row>
    <row r="261" spans="1:5" hidden="1" x14ac:dyDescent="0.3">
      <c r="A261" s="67" t="s">
        <v>185</v>
      </c>
      <c r="B261" s="70"/>
      <c r="C261" s="75"/>
      <c r="D261" s="70"/>
      <c r="E261" s="70"/>
    </row>
    <row r="262" spans="1:5" x14ac:dyDescent="0.3">
      <c r="A262" s="65" t="s">
        <v>154</v>
      </c>
      <c r="B262" s="70">
        <f>B263</f>
        <v>0</v>
      </c>
      <c r="C262" s="75">
        <f t="shared" ref="C262:C263" si="38">B262</f>
        <v>0</v>
      </c>
      <c r="D262" s="70">
        <f>D263</f>
        <v>1862.81</v>
      </c>
      <c r="E262" s="63"/>
    </row>
    <row r="263" spans="1:5" x14ac:dyDescent="0.3">
      <c r="A263" s="66" t="s">
        <v>179</v>
      </c>
      <c r="B263" s="71">
        <v>0</v>
      </c>
      <c r="C263" s="75">
        <f t="shared" si="38"/>
        <v>0</v>
      </c>
      <c r="D263" s="71">
        <f>D264</f>
        <v>1862.81</v>
      </c>
      <c r="E263" s="63"/>
    </row>
    <row r="264" spans="1:5" x14ac:dyDescent="0.3">
      <c r="A264" s="67" t="s">
        <v>181</v>
      </c>
      <c r="B264" s="70">
        <v>0</v>
      </c>
      <c r="C264" s="70">
        <v>0</v>
      </c>
      <c r="D264" s="70">
        <v>1862.81</v>
      </c>
      <c r="E264" s="63"/>
    </row>
    <row r="265" spans="1:5" x14ac:dyDescent="0.3">
      <c r="A265" s="72" t="s">
        <v>155</v>
      </c>
      <c r="B265" s="73">
        <f>B266+B292</f>
        <v>201600</v>
      </c>
      <c r="C265" s="75">
        <f t="shared" si="37"/>
        <v>201600</v>
      </c>
      <c r="D265" s="73">
        <f>D266+D292</f>
        <v>127789.68000000001</v>
      </c>
      <c r="E265" s="63">
        <f t="shared" ref="E265:E302" si="39">D265/C265*100</f>
        <v>63.387738095238099</v>
      </c>
    </row>
    <row r="266" spans="1:5" x14ac:dyDescent="0.3">
      <c r="A266" s="74" t="s">
        <v>179</v>
      </c>
      <c r="B266" s="75">
        <v>200400</v>
      </c>
      <c r="C266" s="75">
        <f t="shared" si="37"/>
        <v>200400</v>
      </c>
      <c r="D266" s="75">
        <f>SUM(D267:D291)</f>
        <v>126991.96</v>
      </c>
      <c r="E266" s="63">
        <f t="shared" si="39"/>
        <v>63.369241516966071</v>
      </c>
    </row>
    <row r="267" spans="1:5" x14ac:dyDescent="0.3">
      <c r="A267" s="76" t="s">
        <v>181</v>
      </c>
      <c r="B267" s="70">
        <v>0</v>
      </c>
      <c r="C267" s="70">
        <v>0</v>
      </c>
      <c r="D267" s="73">
        <v>1282.5999999999999</v>
      </c>
      <c r="E267" s="63"/>
    </row>
    <row r="268" spans="1:5" x14ac:dyDescent="0.3">
      <c r="A268" s="76" t="s">
        <v>218</v>
      </c>
      <c r="B268" s="70">
        <v>0</v>
      </c>
      <c r="C268" s="70">
        <v>0</v>
      </c>
      <c r="D268" s="73">
        <v>40693.71</v>
      </c>
      <c r="E268" s="63"/>
    </row>
    <row r="269" spans="1:5" x14ac:dyDescent="0.3">
      <c r="A269" s="76" t="s">
        <v>197</v>
      </c>
      <c r="B269" s="70">
        <v>0</v>
      </c>
      <c r="C269" s="70">
        <v>0</v>
      </c>
      <c r="D269" s="73">
        <v>899</v>
      </c>
      <c r="E269" s="63"/>
    </row>
    <row r="270" spans="1:5" x14ac:dyDescent="0.3">
      <c r="A270" s="76" t="s">
        <v>242</v>
      </c>
      <c r="B270" s="70">
        <v>0</v>
      </c>
      <c r="C270" s="70">
        <v>0</v>
      </c>
      <c r="D270" s="73">
        <v>0</v>
      </c>
      <c r="E270" s="63"/>
    </row>
    <row r="271" spans="1:5" x14ac:dyDescent="0.3">
      <c r="A271" s="76" t="s">
        <v>182</v>
      </c>
      <c r="B271" s="70">
        <v>0</v>
      </c>
      <c r="C271" s="70">
        <v>0</v>
      </c>
      <c r="D271" s="73">
        <v>4643.7</v>
      </c>
      <c r="E271" s="63"/>
    </row>
    <row r="272" spans="1:5" x14ac:dyDescent="0.3">
      <c r="A272" s="76" t="s">
        <v>183</v>
      </c>
      <c r="B272" s="70">
        <v>0</v>
      </c>
      <c r="C272" s="70">
        <v>0</v>
      </c>
      <c r="D272" s="73">
        <v>3200.62</v>
      </c>
      <c r="E272" s="63"/>
    </row>
    <row r="273" spans="1:5" x14ac:dyDescent="0.3">
      <c r="A273" s="76" t="s">
        <v>219</v>
      </c>
      <c r="B273" s="70">
        <v>0</v>
      </c>
      <c r="C273" s="70">
        <v>0</v>
      </c>
      <c r="D273" s="73">
        <v>17320.63</v>
      </c>
      <c r="E273" s="63"/>
    </row>
    <row r="274" spans="1:5" x14ac:dyDescent="0.3">
      <c r="A274" s="76" t="s">
        <v>193</v>
      </c>
      <c r="B274" s="70">
        <v>0</v>
      </c>
      <c r="C274" s="70">
        <v>0</v>
      </c>
      <c r="D274" s="73">
        <v>4452.4399999999996</v>
      </c>
      <c r="E274" s="63"/>
    </row>
    <row r="275" spans="1:5" x14ac:dyDescent="0.3">
      <c r="A275" s="76" t="s">
        <v>199</v>
      </c>
      <c r="B275" s="70">
        <v>0</v>
      </c>
      <c r="C275" s="70">
        <v>0</v>
      </c>
      <c r="D275" s="73">
        <v>585.88</v>
      </c>
      <c r="E275" s="63"/>
    </row>
    <row r="276" spans="1:5" x14ac:dyDescent="0.3">
      <c r="A276" s="76" t="s">
        <v>244</v>
      </c>
      <c r="B276" s="70">
        <v>0</v>
      </c>
      <c r="C276" s="70">
        <v>0</v>
      </c>
      <c r="D276" s="73">
        <v>994.55</v>
      </c>
      <c r="E276" s="63"/>
    </row>
    <row r="277" spans="1:5" x14ac:dyDescent="0.3">
      <c r="A277" s="76" t="s">
        <v>184</v>
      </c>
      <c r="B277" s="70">
        <v>0</v>
      </c>
      <c r="C277" s="70">
        <v>0</v>
      </c>
      <c r="D277" s="73">
        <v>2789.09</v>
      </c>
      <c r="E277" s="63"/>
    </row>
    <row r="278" spans="1:5" ht="16.2" customHeight="1" x14ac:dyDescent="0.3">
      <c r="A278" s="76" t="s">
        <v>206</v>
      </c>
      <c r="B278" s="70">
        <v>0</v>
      </c>
      <c r="C278" s="70">
        <v>0</v>
      </c>
      <c r="D278" s="73">
        <v>17779.189999999999</v>
      </c>
      <c r="E278" s="63"/>
    </row>
    <row r="279" spans="1:5" x14ac:dyDescent="0.3">
      <c r="A279" s="76" t="s">
        <v>245</v>
      </c>
      <c r="B279" s="70">
        <v>0</v>
      </c>
      <c r="C279" s="70">
        <v>0</v>
      </c>
      <c r="D279" s="73">
        <v>2113.75</v>
      </c>
      <c r="E279" s="63"/>
    </row>
    <row r="280" spans="1:5" x14ac:dyDescent="0.3">
      <c r="A280" s="76" t="s">
        <v>220</v>
      </c>
      <c r="B280" s="70">
        <v>0</v>
      </c>
      <c r="C280" s="70">
        <v>0</v>
      </c>
      <c r="D280" s="73">
        <v>3867.73</v>
      </c>
      <c r="E280" s="63"/>
    </row>
    <row r="281" spans="1:5" x14ac:dyDescent="0.3">
      <c r="A281" s="76" t="s">
        <v>200</v>
      </c>
      <c r="B281" s="70">
        <v>0</v>
      </c>
      <c r="C281" s="70">
        <v>0</v>
      </c>
      <c r="D281" s="73">
        <v>2220.92</v>
      </c>
      <c r="E281" s="63"/>
    </row>
    <row r="282" spans="1:5" x14ac:dyDescent="0.3">
      <c r="A282" s="76" t="s">
        <v>246</v>
      </c>
      <c r="B282" s="70">
        <v>0</v>
      </c>
      <c r="C282" s="70">
        <v>0</v>
      </c>
      <c r="D282" s="73">
        <v>0</v>
      </c>
      <c r="E282" s="63"/>
    </row>
    <row r="283" spans="1:5" x14ac:dyDescent="0.3">
      <c r="A283" s="76" t="s">
        <v>185</v>
      </c>
      <c r="B283" s="70">
        <v>0</v>
      </c>
      <c r="C283" s="70">
        <v>0</v>
      </c>
      <c r="D283" s="73">
        <v>2368.1</v>
      </c>
      <c r="E283" s="63"/>
    </row>
    <row r="284" spans="1:5" x14ac:dyDescent="0.3">
      <c r="A284" s="76" t="s">
        <v>221</v>
      </c>
      <c r="B284" s="70">
        <v>0</v>
      </c>
      <c r="C284" s="70">
        <v>0</v>
      </c>
      <c r="D284" s="73">
        <v>1338.07</v>
      </c>
      <c r="E284" s="63"/>
    </row>
    <row r="285" spans="1:5" x14ac:dyDescent="0.3">
      <c r="A285" s="76" t="s">
        <v>186</v>
      </c>
      <c r="B285" s="70">
        <v>0</v>
      </c>
      <c r="C285" s="70">
        <v>0</v>
      </c>
      <c r="D285" s="73">
        <v>17823.580000000002</v>
      </c>
      <c r="E285" s="63"/>
    </row>
    <row r="286" spans="1:5" x14ac:dyDescent="0.3">
      <c r="A286" s="67" t="s">
        <v>230</v>
      </c>
      <c r="B286" s="70">
        <v>0</v>
      </c>
      <c r="C286" s="70">
        <v>0</v>
      </c>
      <c r="D286" s="70">
        <v>0</v>
      </c>
      <c r="E286" s="63"/>
    </row>
    <row r="287" spans="1:5" x14ac:dyDescent="0.3">
      <c r="A287" s="76" t="s">
        <v>222</v>
      </c>
      <c r="B287" s="70">
        <v>0</v>
      </c>
      <c r="C287" s="70">
        <v>0</v>
      </c>
      <c r="D287" s="73">
        <v>1156.54</v>
      </c>
      <c r="E287" s="63"/>
    </row>
    <row r="288" spans="1:5" x14ac:dyDescent="0.3">
      <c r="A288" s="76" t="s">
        <v>223</v>
      </c>
      <c r="B288" s="70">
        <v>0</v>
      </c>
      <c r="C288" s="70">
        <v>0</v>
      </c>
      <c r="D288" s="73">
        <v>512.29999999999995</v>
      </c>
      <c r="E288" s="63"/>
    </row>
    <row r="289" spans="1:5" x14ac:dyDescent="0.3">
      <c r="A289" s="76" t="s">
        <v>224</v>
      </c>
      <c r="B289" s="70">
        <v>0</v>
      </c>
      <c r="C289" s="70">
        <v>0</v>
      </c>
      <c r="D289" s="73">
        <v>0</v>
      </c>
      <c r="E289" s="63"/>
    </row>
    <row r="290" spans="1:5" x14ac:dyDescent="0.3">
      <c r="A290" s="76" t="s">
        <v>247</v>
      </c>
      <c r="B290" s="70">
        <v>0</v>
      </c>
      <c r="C290" s="70">
        <v>0</v>
      </c>
      <c r="D290" s="73">
        <v>573.48</v>
      </c>
      <c r="E290" s="63"/>
    </row>
    <row r="291" spans="1:5" x14ac:dyDescent="0.3">
      <c r="A291" s="76" t="s">
        <v>187</v>
      </c>
      <c r="B291" s="70">
        <v>0</v>
      </c>
      <c r="C291" s="70">
        <v>0</v>
      </c>
      <c r="D291" s="73">
        <v>376.08</v>
      </c>
      <c r="E291" s="63"/>
    </row>
    <row r="292" spans="1:5" x14ac:dyDescent="0.3">
      <c r="A292" s="74" t="s">
        <v>214</v>
      </c>
      <c r="B292" s="75">
        <v>1200</v>
      </c>
      <c r="C292" s="75">
        <f t="shared" si="37"/>
        <v>1200</v>
      </c>
      <c r="D292" s="75">
        <f>D293+D294</f>
        <v>797.72</v>
      </c>
      <c r="E292" s="63">
        <f t="shared" si="39"/>
        <v>66.476666666666674</v>
      </c>
    </row>
    <row r="293" spans="1:5" x14ac:dyDescent="0.3">
      <c r="A293" s="76" t="s">
        <v>215</v>
      </c>
      <c r="B293" s="70">
        <v>0</v>
      </c>
      <c r="C293" s="70">
        <v>0</v>
      </c>
      <c r="D293" s="73">
        <v>797.72</v>
      </c>
      <c r="E293" s="63"/>
    </row>
    <row r="294" spans="1:5" x14ac:dyDescent="0.3">
      <c r="A294" s="76" t="s">
        <v>217</v>
      </c>
      <c r="B294" s="70">
        <v>0</v>
      </c>
      <c r="C294" s="70">
        <v>0</v>
      </c>
      <c r="D294" s="73">
        <v>0</v>
      </c>
      <c r="E294" s="63"/>
    </row>
    <row r="295" spans="1:5" x14ac:dyDescent="0.3">
      <c r="A295" s="72" t="s">
        <v>158</v>
      </c>
      <c r="B295" s="73">
        <f>B296+B302</f>
        <v>2800000</v>
      </c>
      <c r="C295" s="75">
        <f t="shared" si="37"/>
        <v>2800000</v>
      </c>
      <c r="D295" s="73">
        <f>D296+D302</f>
        <v>1550425.37</v>
      </c>
      <c r="E295" s="63">
        <f t="shared" si="39"/>
        <v>55.372334642857147</v>
      </c>
    </row>
    <row r="296" spans="1:5" x14ac:dyDescent="0.3">
      <c r="A296" s="74" t="s">
        <v>176</v>
      </c>
      <c r="B296" s="75">
        <v>2783000</v>
      </c>
      <c r="C296" s="75">
        <f t="shared" si="37"/>
        <v>2783000</v>
      </c>
      <c r="D296" s="75">
        <f>D297+D298+D299+D300+D301</f>
        <v>1537035.85</v>
      </c>
      <c r="E296" s="63">
        <f t="shared" si="39"/>
        <v>55.229459216672659</v>
      </c>
    </row>
    <row r="297" spans="1:5" x14ac:dyDescent="0.3">
      <c r="A297" s="76" t="s">
        <v>194</v>
      </c>
      <c r="B297" s="70">
        <v>0</v>
      </c>
      <c r="C297" s="70">
        <v>0</v>
      </c>
      <c r="D297" s="70">
        <v>1227536.93</v>
      </c>
      <c r="E297" s="63"/>
    </row>
    <row r="298" spans="1:5" x14ac:dyDescent="0.3">
      <c r="A298" s="76" t="s">
        <v>225</v>
      </c>
      <c r="B298" s="70">
        <v>0</v>
      </c>
      <c r="C298" s="70">
        <v>0</v>
      </c>
      <c r="D298" s="70">
        <v>51643.76</v>
      </c>
      <c r="E298" s="63"/>
    </row>
    <row r="299" spans="1:5" x14ac:dyDescent="0.3">
      <c r="A299" s="76" t="s">
        <v>234</v>
      </c>
      <c r="B299" s="70">
        <v>0</v>
      </c>
      <c r="C299" s="70">
        <v>0</v>
      </c>
      <c r="D299" s="70">
        <v>1537.03</v>
      </c>
      <c r="E299" s="63"/>
    </row>
    <row r="300" spans="1:5" x14ac:dyDescent="0.3">
      <c r="A300" s="76" t="s">
        <v>196</v>
      </c>
      <c r="B300" s="70">
        <v>0</v>
      </c>
      <c r="C300" s="70">
        <v>0</v>
      </c>
      <c r="D300" s="70">
        <v>43646.58</v>
      </c>
      <c r="E300" s="63"/>
    </row>
    <row r="301" spans="1:5" x14ac:dyDescent="0.3">
      <c r="A301" s="76" t="s">
        <v>195</v>
      </c>
      <c r="B301" s="70">
        <v>0</v>
      </c>
      <c r="C301" s="70">
        <v>0</v>
      </c>
      <c r="D301" s="70">
        <v>212671.55</v>
      </c>
      <c r="E301" s="63"/>
    </row>
    <row r="302" spans="1:5" x14ac:dyDescent="0.3">
      <c r="A302" s="74" t="s">
        <v>179</v>
      </c>
      <c r="B302" s="75">
        <v>17000</v>
      </c>
      <c r="C302" s="75">
        <f t="shared" si="37"/>
        <v>17000</v>
      </c>
      <c r="D302" s="75">
        <f>D303+D304+D305+D306+D308+D309+D310+D307</f>
        <v>13389.52</v>
      </c>
      <c r="E302" s="63">
        <f t="shared" si="39"/>
        <v>78.761882352941186</v>
      </c>
    </row>
    <row r="303" spans="1:5" x14ac:dyDescent="0.3">
      <c r="A303" s="76" t="s">
        <v>182</v>
      </c>
      <c r="B303" s="70">
        <v>0</v>
      </c>
      <c r="C303" s="70">
        <v>0</v>
      </c>
      <c r="D303" s="70">
        <v>299.33</v>
      </c>
      <c r="E303" s="63"/>
    </row>
    <row r="304" spans="1:5" hidden="1" x14ac:dyDescent="0.3">
      <c r="A304" s="76" t="s">
        <v>183</v>
      </c>
      <c r="B304" s="70">
        <v>0</v>
      </c>
      <c r="C304" s="70">
        <v>0</v>
      </c>
      <c r="D304" s="70">
        <v>0</v>
      </c>
      <c r="E304" s="63"/>
    </row>
    <row r="305" spans="1:5" hidden="1" x14ac:dyDescent="0.3">
      <c r="A305" s="76" t="s">
        <v>235</v>
      </c>
      <c r="B305" s="70">
        <v>0</v>
      </c>
      <c r="C305" s="70">
        <v>0</v>
      </c>
      <c r="D305" s="70">
        <v>0</v>
      </c>
      <c r="E305" s="63"/>
    </row>
    <row r="306" spans="1:5" hidden="1" x14ac:dyDescent="0.3">
      <c r="A306" s="76" t="s">
        <v>200</v>
      </c>
      <c r="B306" s="70">
        <v>0</v>
      </c>
      <c r="C306" s="70">
        <v>0</v>
      </c>
      <c r="D306" s="70">
        <v>0</v>
      </c>
      <c r="E306" s="63"/>
    </row>
    <row r="307" spans="1:5" x14ac:dyDescent="0.3">
      <c r="A307" s="67" t="s">
        <v>183</v>
      </c>
      <c r="B307" s="70">
        <v>0</v>
      </c>
      <c r="C307" s="70">
        <v>0</v>
      </c>
      <c r="D307" s="70">
        <v>4566.04</v>
      </c>
      <c r="E307" s="63"/>
    </row>
    <row r="308" spans="1:5" x14ac:dyDescent="0.3">
      <c r="A308" s="76" t="s">
        <v>185</v>
      </c>
      <c r="B308" s="70">
        <v>0</v>
      </c>
      <c r="C308" s="70">
        <v>0</v>
      </c>
      <c r="D308" s="70">
        <v>8524.15</v>
      </c>
      <c r="E308" s="63"/>
    </row>
    <row r="309" spans="1:5" hidden="1" x14ac:dyDescent="0.3">
      <c r="A309" s="76" t="s">
        <v>186</v>
      </c>
      <c r="B309" s="73"/>
      <c r="C309" s="75"/>
      <c r="D309" s="70"/>
      <c r="E309" s="63"/>
    </row>
    <row r="310" spans="1:5" hidden="1" x14ac:dyDescent="0.3">
      <c r="A310" s="76" t="s">
        <v>187</v>
      </c>
      <c r="B310" s="73"/>
      <c r="C310" s="75"/>
      <c r="D310" s="70"/>
      <c r="E310" s="63"/>
    </row>
    <row r="311" spans="1:5" hidden="1" x14ac:dyDescent="0.3">
      <c r="A311" s="74" t="s">
        <v>214</v>
      </c>
      <c r="B311" s="75"/>
      <c r="C311" s="75">
        <f t="shared" ref="C311:C341" si="40">B311</f>
        <v>0</v>
      </c>
      <c r="D311" s="71"/>
      <c r="E311" s="63"/>
    </row>
    <row r="312" spans="1:5" hidden="1" x14ac:dyDescent="0.3">
      <c r="A312" s="76" t="s">
        <v>226</v>
      </c>
      <c r="B312" s="73"/>
      <c r="C312" s="75">
        <f t="shared" si="40"/>
        <v>0</v>
      </c>
      <c r="D312" s="70"/>
      <c r="E312" s="63"/>
    </row>
    <row r="313" spans="1:5" x14ac:dyDescent="0.3">
      <c r="A313" s="65" t="s">
        <v>160</v>
      </c>
      <c r="B313" s="70">
        <f>B314</f>
        <v>0</v>
      </c>
      <c r="C313" s="70">
        <f t="shared" ref="C313" si="41">C314</f>
        <v>0</v>
      </c>
      <c r="D313" s="70">
        <f>D314</f>
        <v>0</v>
      </c>
      <c r="E313" s="63"/>
    </row>
    <row r="314" spans="1:5" x14ac:dyDescent="0.3">
      <c r="A314" s="66" t="s">
        <v>179</v>
      </c>
      <c r="B314" s="71">
        <v>0</v>
      </c>
      <c r="C314" s="75">
        <f t="shared" ref="C314" si="42">B314</f>
        <v>0</v>
      </c>
      <c r="D314" s="71">
        <f>D315</f>
        <v>0</v>
      </c>
      <c r="E314" s="63"/>
    </row>
    <row r="315" spans="1:5" x14ac:dyDescent="0.3">
      <c r="A315" s="67" t="s">
        <v>181</v>
      </c>
      <c r="B315" s="70">
        <v>0</v>
      </c>
      <c r="C315" s="70">
        <v>0</v>
      </c>
      <c r="D315" s="70">
        <v>0</v>
      </c>
      <c r="E315" s="63"/>
    </row>
    <row r="316" spans="1:5" ht="17.399999999999999" customHeight="1" x14ac:dyDescent="0.3">
      <c r="A316" s="91" t="s">
        <v>227</v>
      </c>
      <c r="B316" s="90">
        <f>B324+B333+B337+B340</f>
        <v>6200</v>
      </c>
      <c r="C316" s="90">
        <f t="shared" si="40"/>
        <v>6200</v>
      </c>
      <c r="D316" s="90">
        <f>D324+D333+D337+D340</f>
        <v>19123.59</v>
      </c>
      <c r="E316" s="80">
        <f t="shared" ref="E316:E341" si="43">D316/C316*100</f>
        <v>308.44499999999999</v>
      </c>
    </row>
    <row r="317" spans="1:5" hidden="1" x14ac:dyDescent="0.3">
      <c r="A317" s="65" t="s">
        <v>150</v>
      </c>
      <c r="B317" s="70" t="e">
        <f>B318</f>
        <v>#REF!</v>
      </c>
      <c r="C317" s="75" t="e">
        <f t="shared" si="40"/>
        <v>#REF!</v>
      </c>
      <c r="D317" s="70" t="e">
        <f t="shared" ref="D317" si="44">D318</f>
        <v>#REF!</v>
      </c>
      <c r="E317" s="63"/>
    </row>
    <row r="318" spans="1:5" hidden="1" x14ac:dyDescent="0.3">
      <c r="A318" s="66" t="s">
        <v>207</v>
      </c>
      <c r="B318" s="71" t="e">
        <f>#REF!</f>
        <v>#REF!</v>
      </c>
      <c r="C318" s="75" t="e">
        <f t="shared" si="40"/>
        <v>#REF!</v>
      </c>
      <c r="D318" s="71" t="e">
        <f>#REF!</f>
        <v>#REF!</v>
      </c>
      <c r="E318" s="63"/>
    </row>
    <row r="319" spans="1:5" hidden="1" x14ac:dyDescent="0.3">
      <c r="A319" s="67" t="s">
        <v>231</v>
      </c>
      <c r="B319" s="70">
        <v>0</v>
      </c>
      <c r="C319" s="75">
        <f t="shared" si="40"/>
        <v>0</v>
      </c>
      <c r="D319" s="70">
        <v>0</v>
      </c>
      <c r="E319" s="63"/>
    </row>
    <row r="320" spans="1:5" hidden="1" x14ac:dyDescent="0.3">
      <c r="A320" s="65" t="s">
        <v>152</v>
      </c>
      <c r="B320" s="70" t="e">
        <f>B321</f>
        <v>#REF!</v>
      </c>
      <c r="C320" s="75" t="e">
        <f t="shared" si="40"/>
        <v>#REF!</v>
      </c>
      <c r="D320" s="70" t="e">
        <f>D321</f>
        <v>#REF!</v>
      </c>
      <c r="E320" s="63" t="e">
        <f t="shared" si="43"/>
        <v>#REF!</v>
      </c>
    </row>
    <row r="321" spans="1:5" hidden="1" x14ac:dyDescent="0.3">
      <c r="A321" s="66" t="s">
        <v>207</v>
      </c>
      <c r="B321" s="71" t="e">
        <f>#REF!</f>
        <v>#REF!</v>
      </c>
      <c r="C321" s="75" t="e">
        <f t="shared" si="40"/>
        <v>#REF!</v>
      </c>
      <c r="D321" s="71" t="e">
        <f>#REF!+#REF!</f>
        <v>#REF!</v>
      </c>
      <c r="E321" s="63" t="e">
        <f t="shared" si="43"/>
        <v>#REF!</v>
      </c>
    </row>
    <row r="322" spans="1:5" hidden="1" x14ac:dyDescent="0.3">
      <c r="A322" s="67" t="s">
        <v>231</v>
      </c>
      <c r="B322" s="70">
        <v>0</v>
      </c>
      <c r="C322" s="75">
        <f t="shared" si="40"/>
        <v>0</v>
      </c>
      <c r="D322" s="70"/>
      <c r="E322" s="63" t="e">
        <f t="shared" si="43"/>
        <v>#DIV/0!</v>
      </c>
    </row>
    <row r="323" spans="1:5" hidden="1" x14ac:dyDescent="0.3">
      <c r="A323" s="67" t="s">
        <v>260</v>
      </c>
      <c r="B323" s="70"/>
      <c r="C323" s="75">
        <f t="shared" ref="C323" si="45">B323</f>
        <v>0</v>
      </c>
      <c r="D323" s="70"/>
      <c r="E323" s="63"/>
    </row>
    <row r="324" spans="1:5" x14ac:dyDescent="0.3">
      <c r="A324" s="65" t="s">
        <v>155</v>
      </c>
      <c r="B324" s="70">
        <f>B325+B327+B331</f>
        <v>3000</v>
      </c>
      <c r="C324" s="75">
        <f t="shared" si="40"/>
        <v>3000</v>
      </c>
      <c r="D324" s="73">
        <f>D325+D327+D331</f>
        <v>12531.3</v>
      </c>
      <c r="E324" s="63">
        <f t="shared" si="43"/>
        <v>417.70999999999992</v>
      </c>
    </row>
    <row r="325" spans="1:5" x14ac:dyDescent="0.3">
      <c r="A325" s="66" t="s">
        <v>277</v>
      </c>
      <c r="B325" s="71">
        <f>B326</f>
        <v>0</v>
      </c>
      <c r="C325" s="75">
        <f t="shared" ref="C325" si="46">B325</f>
        <v>0</v>
      </c>
      <c r="D325" s="75">
        <f>D326</f>
        <v>0</v>
      </c>
      <c r="E325" s="63"/>
    </row>
    <row r="326" spans="1:5" x14ac:dyDescent="0.3">
      <c r="A326" s="67" t="s">
        <v>299</v>
      </c>
      <c r="B326" s="70">
        <v>0</v>
      </c>
      <c r="C326" s="70">
        <v>0</v>
      </c>
      <c r="D326" s="73">
        <v>0</v>
      </c>
      <c r="E326" s="63"/>
    </row>
    <row r="327" spans="1:5" x14ac:dyDescent="0.3">
      <c r="A327" s="66" t="s">
        <v>207</v>
      </c>
      <c r="B327" s="71">
        <v>1000</v>
      </c>
      <c r="C327" s="75">
        <f t="shared" si="40"/>
        <v>1000</v>
      </c>
      <c r="D327" s="75">
        <f>D328</f>
        <v>0</v>
      </c>
      <c r="E327" s="63">
        <f t="shared" si="43"/>
        <v>0</v>
      </c>
    </row>
    <row r="328" spans="1:5" x14ac:dyDescent="0.3">
      <c r="A328" s="67" t="s">
        <v>231</v>
      </c>
      <c r="B328" s="70">
        <v>0</v>
      </c>
      <c r="C328" s="70">
        <v>0</v>
      </c>
      <c r="D328" s="73">
        <v>0</v>
      </c>
      <c r="E328" s="63"/>
    </row>
    <row r="329" spans="1:5" hidden="1" x14ac:dyDescent="0.3">
      <c r="A329" s="67" t="s">
        <v>263</v>
      </c>
      <c r="B329" s="70"/>
      <c r="C329" s="75"/>
      <c r="D329" s="73"/>
      <c r="E329" s="63"/>
    </row>
    <row r="330" spans="1:5" hidden="1" x14ac:dyDescent="0.3">
      <c r="A330" s="67" t="s">
        <v>243</v>
      </c>
      <c r="B330" s="70"/>
      <c r="C330" s="75"/>
      <c r="D330" s="73"/>
      <c r="E330" s="63" t="e">
        <f t="shared" si="43"/>
        <v>#DIV/0!</v>
      </c>
    </row>
    <row r="331" spans="1:5" x14ac:dyDescent="0.3">
      <c r="A331" s="66" t="s">
        <v>233</v>
      </c>
      <c r="B331" s="71">
        <v>2000</v>
      </c>
      <c r="C331" s="75">
        <f t="shared" si="40"/>
        <v>2000</v>
      </c>
      <c r="D331" s="75">
        <f>D332</f>
        <v>12531.3</v>
      </c>
      <c r="E331" s="63">
        <f t="shared" si="43"/>
        <v>626.56499999999994</v>
      </c>
    </row>
    <row r="332" spans="1:5" x14ac:dyDescent="0.3">
      <c r="A332" s="67" t="s">
        <v>232</v>
      </c>
      <c r="B332" s="70">
        <v>0</v>
      </c>
      <c r="C332" s="70">
        <v>0</v>
      </c>
      <c r="D332" s="73">
        <v>12531.3</v>
      </c>
      <c r="E332" s="63"/>
    </row>
    <row r="333" spans="1:5" x14ac:dyDescent="0.3">
      <c r="A333" s="65" t="s">
        <v>158</v>
      </c>
      <c r="B333" s="70">
        <f>B334</f>
        <v>1000</v>
      </c>
      <c r="C333" s="75">
        <f t="shared" si="40"/>
        <v>1000</v>
      </c>
      <c r="D333" s="73">
        <f>D334</f>
        <v>6592.29</v>
      </c>
      <c r="E333" s="63">
        <f t="shared" si="43"/>
        <v>659.22900000000004</v>
      </c>
    </row>
    <row r="334" spans="1:5" x14ac:dyDescent="0.3">
      <c r="A334" s="66" t="s">
        <v>207</v>
      </c>
      <c r="B334" s="71">
        <v>1000</v>
      </c>
      <c r="C334" s="75">
        <f t="shared" si="40"/>
        <v>1000</v>
      </c>
      <c r="D334" s="71">
        <f>D335+D336</f>
        <v>6592.29</v>
      </c>
      <c r="E334" s="63">
        <f t="shared" si="43"/>
        <v>659.22900000000004</v>
      </c>
    </row>
    <row r="335" spans="1:5" x14ac:dyDescent="0.3">
      <c r="A335" s="67" t="s">
        <v>231</v>
      </c>
      <c r="B335" s="70">
        <v>0</v>
      </c>
      <c r="C335" s="70">
        <v>0</v>
      </c>
      <c r="D335" s="70">
        <v>6592.29</v>
      </c>
      <c r="E335" s="63"/>
    </row>
    <row r="336" spans="1:5" hidden="1" x14ac:dyDescent="0.3">
      <c r="A336" s="67" t="s">
        <v>260</v>
      </c>
      <c r="B336" s="70"/>
      <c r="C336" s="75"/>
      <c r="D336" s="70"/>
      <c r="E336" s="63"/>
    </row>
    <row r="337" spans="1:7" x14ac:dyDescent="0.3">
      <c r="A337" s="65" t="s">
        <v>160</v>
      </c>
      <c r="B337" s="70">
        <f>B338</f>
        <v>2000</v>
      </c>
      <c r="C337" s="75">
        <f t="shared" si="40"/>
        <v>2000</v>
      </c>
      <c r="D337" s="70">
        <f t="shared" ref="D337" si="47">D338</f>
        <v>0</v>
      </c>
      <c r="E337" s="63">
        <f t="shared" si="43"/>
        <v>0</v>
      </c>
    </row>
    <row r="338" spans="1:7" x14ac:dyDescent="0.3">
      <c r="A338" s="66" t="s">
        <v>207</v>
      </c>
      <c r="B338" s="71">
        <v>2000</v>
      </c>
      <c r="C338" s="75">
        <f t="shared" si="40"/>
        <v>2000</v>
      </c>
      <c r="D338" s="71">
        <f>D339</f>
        <v>0</v>
      </c>
      <c r="E338" s="63">
        <f t="shared" si="43"/>
        <v>0</v>
      </c>
    </row>
    <row r="339" spans="1:7" x14ac:dyDescent="0.3">
      <c r="A339" s="67" t="s">
        <v>231</v>
      </c>
      <c r="B339" s="70">
        <v>0</v>
      </c>
      <c r="C339" s="70">
        <v>0</v>
      </c>
      <c r="D339" s="70">
        <v>0</v>
      </c>
      <c r="E339" s="63"/>
    </row>
    <row r="340" spans="1:7" x14ac:dyDescent="0.3">
      <c r="A340" s="65" t="s">
        <v>162</v>
      </c>
      <c r="B340" s="70">
        <f>B341</f>
        <v>200</v>
      </c>
      <c r="C340" s="75">
        <f t="shared" si="40"/>
        <v>200</v>
      </c>
      <c r="D340" s="70">
        <f>D341</f>
        <v>0</v>
      </c>
      <c r="E340" s="63"/>
    </row>
    <row r="341" spans="1:7" x14ac:dyDescent="0.3">
      <c r="A341" s="66" t="s">
        <v>207</v>
      </c>
      <c r="B341" s="71">
        <v>200</v>
      </c>
      <c r="C341" s="75">
        <f t="shared" si="40"/>
        <v>200</v>
      </c>
      <c r="D341" s="71">
        <f>D342</f>
        <v>0</v>
      </c>
      <c r="E341" s="63">
        <f t="shared" si="43"/>
        <v>0</v>
      </c>
    </row>
    <row r="342" spans="1:7" x14ac:dyDescent="0.3">
      <c r="A342" s="67" t="s">
        <v>231</v>
      </c>
      <c r="B342" s="70">
        <v>0</v>
      </c>
      <c r="C342" s="70">
        <v>0</v>
      </c>
      <c r="D342" s="70">
        <v>0</v>
      </c>
      <c r="E342" s="63"/>
      <c r="G342" s="81"/>
    </row>
    <row r="343" spans="1:7" x14ac:dyDescent="0.3">
      <c r="A343" s="68"/>
      <c r="B343" s="79"/>
      <c r="C343" s="79"/>
      <c r="D343" s="79"/>
      <c r="E343" s="79"/>
      <c r="G343" s="81"/>
    </row>
    <row r="344" spans="1:7" x14ac:dyDescent="0.3">
      <c r="A344" s="68"/>
      <c r="B344" s="79"/>
      <c r="C344" s="79"/>
      <c r="D344" s="79"/>
      <c r="E344" s="79"/>
    </row>
    <row r="345" spans="1:7" x14ac:dyDescent="0.3">
      <c r="A345" s="68"/>
      <c r="B345" s="78"/>
      <c r="C345" s="78"/>
      <c r="D345" s="112"/>
      <c r="E345" s="69"/>
      <c r="G345" s="81"/>
    </row>
    <row r="346" spans="1:7" ht="15.6" x14ac:dyDescent="0.3">
      <c r="A346" s="165"/>
      <c r="B346" s="165"/>
      <c r="C346" s="165"/>
      <c r="D346" s="165"/>
      <c r="E346" s="165"/>
    </row>
    <row r="347" spans="1:7" x14ac:dyDescent="0.3">
      <c r="A347" s="58"/>
      <c r="B347" s="58"/>
      <c r="C347" s="58"/>
      <c r="D347" s="58"/>
      <c r="E347" s="59"/>
    </row>
    <row r="348" spans="1:7" ht="15.6" x14ac:dyDescent="0.3">
      <c r="A348" s="162" t="s">
        <v>319</v>
      </c>
      <c r="B348" s="162"/>
      <c r="C348" s="162"/>
      <c r="D348" s="162"/>
      <c r="E348" s="162"/>
    </row>
    <row r="349" spans="1:7" x14ac:dyDescent="0.3">
      <c r="A349" s="117" t="s">
        <v>301</v>
      </c>
      <c r="B349" s="117"/>
      <c r="C349" s="117"/>
      <c r="D349" s="117"/>
      <c r="E349" s="118"/>
    </row>
    <row r="350" spans="1:7" ht="15.6" x14ac:dyDescent="0.3">
      <c r="A350" s="163"/>
      <c r="B350" s="163"/>
      <c r="C350" s="163"/>
      <c r="D350" s="163"/>
      <c r="E350" s="163"/>
    </row>
    <row r="351" spans="1:7" x14ac:dyDescent="0.3">
      <c r="A351" s="58"/>
      <c r="B351" s="58"/>
      <c r="C351" s="58"/>
      <c r="D351" s="58"/>
      <c r="E351" s="59"/>
    </row>
    <row r="352" spans="1:7" ht="15.6" x14ac:dyDescent="0.3">
      <c r="A352" s="58"/>
      <c r="B352" s="58"/>
      <c r="C352" s="58"/>
      <c r="D352" s="115" t="s">
        <v>228</v>
      </c>
      <c r="E352" s="59"/>
    </row>
    <row r="353" spans="1:5" ht="15.6" x14ac:dyDescent="0.3">
      <c r="A353" s="58"/>
      <c r="B353" s="58"/>
      <c r="C353" s="58"/>
      <c r="D353" s="115" t="s">
        <v>249</v>
      </c>
      <c r="E353" s="59"/>
    </row>
    <row r="354" spans="1:5" ht="15.6" x14ac:dyDescent="0.3">
      <c r="A354" s="163" t="s">
        <v>317</v>
      </c>
      <c r="B354" s="163"/>
      <c r="C354" s="163"/>
      <c r="D354" s="163"/>
      <c r="E354" s="163"/>
    </row>
  </sheetData>
  <mergeCells count="8">
    <mergeCell ref="A348:E348"/>
    <mergeCell ref="A350:E350"/>
    <mergeCell ref="A354:E354"/>
    <mergeCell ref="A1:E1"/>
    <mergeCell ref="A3:E3"/>
    <mergeCell ref="A5:E5"/>
    <mergeCell ref="A7:E7"/>
    <mergeCell ref="A346:E346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02D7E926A92479CD439E4C6E0F29E" ma:contentTypeVersion="4" ma:contentTypeDescription="Create a new document." ma:contentTypeScope="" ma:versionID="bfeb5581e4e5b3fe9845065ad8999c5c">
  <xsd:schema xmlns:xsd="http://www.w3.org/2001/XMLSchema" xmlns:xs="http://www.w3.org/2001/XMLSchema" xmlns:p="http://schemas.microsoft.com/office/2006/metadata/properties" xmlns:ns3="e2f45229-4513-46c8-b7d9-061792510c8f" targetNamespace="http://schemas.microsoft.com/office/2006/metadata/properties" ma:root="true" ma:fieldsID="c44b2cfb8a51e629bdf1ade5e609a9ba" ns3:_="">
    <xsd:import namespace="e2f45229-4513-46c8-b7d9-061792510c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45229-4513-46c8-b7d9-061792510c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F0F662-3304-4347-82F3-642D27263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EDC41C-7465-44EC-A44A-BD2DE419A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45229-4513-46c8-b7d9-061792510c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806CED-606E-4C2B-8047-E0CA14C3499A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e2f45229-4513-46c8-b7d9-061792510c8f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Patricia Magić</cp:lastModifiedBy>
  <cp:lastPrinted>2025-07-24T06:05:32Z</cp:lastPrinted>
  <dcterms:created xsi:type="dcterms:W3CDTF">2022-08-12T12:51:27Z</dcterms:created>
  <dcterms:modified xsi:type="dcterms:W3CDTF">2025-07-24T06:06:16Z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  <property fmtid="{D5CDD505-2E9C-101B-9397-08002B2CF9AE}" pid="3" name="ContentTypeId">
    <vt:lpwstr>0x010100AC602D7E926A92479CD439E4C6E0F29E</vt:lpwstr>
  </property>
</Properties>
</file>