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1 ŽUPANIJA\PLANOVI\PLAN 2024.-2026\GODIŠNJE IZVRŠENJE PLANA 2024\KONAČNA VERZIJA\"/>
    </mc:Choice>
  </mc:AlternateContent>
  <xr:revisionPtr revIDLastSave="0" documentId="13_ncr:1_{DF31FB69-15B8-41C3-B9E4-76F5700044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J30" i="1" l="1"/>
  <c r="B199" i="7" l="1"/>
  <c r="C199" i="7" s="1"/>
  <c r="D203" i="7"/>
  <c r="D199" i="7" s="1"/>
  <c r="D198" i="7" s="1"/>
  <c r="C203" i="7"/>
  <c r="C201" i="7"/>
  <c r="D200" i="7"/>
  <c r="C200" i="7"/>
  <c r="B114" i="7"/>
  <c r="D301" i="7"/>
  <c r="D300" i="7" s="1"/>
  <c r="D298" i="7"/>
  <c r="D294" i="7"/>
  <c r="B293" i="7"/>
  <c r="D291" i="7"/>
  <c r="D287" i="7"/>
  <c r="D285" i="7"/>
  <c r="D284" i="7" s="1"/>
  <c r="B285" i="7"/>
  <c r="C285" i="7" s="1"/>
  <c r="D274" i="7"/>
  <c r="D273" i="7" s="1"/>
  <c r="C274" i="7"/>
  <c r="C273" i="7" s="1"/>
  <c r="B273" i="7"/>
  <c r="D263" i="7"/>
  <c r="D257" i="7"/>
  <c r="D253" i="7"/>
  <c r="D227" i="7"/>
  <c r="D195" i="7"/>
  <c r="D194" i="7" s="1"/>
  <c r="D193" i="7" s="1"/>
  <c r="D189" i="7"/>
  <c r="D180" i="7"/>
  <c r="D167" i="7"/>
  <c r="D166" i="7" s="1"/>
  <c r="D164" i="7"/>
  <c r="D163" i="7" s="1"/>
  <c r="B163" i="7"/>
  <c r="C163" i="7" s="1"/>
  <c r="C164" i="7"/>
  <c r="D154" i="7"/>
  <c r="D149" i="7"/>
  <c r="C149" i="7"/>
  <c r="D145" i="7"/>
  <c r="D120" i="7"/>
  <c r="D115" i="7"/>
  <c r="D110" i="7"/>
  <c r="D108" i="7"/>
  <c r="C108" i="7"/>
  <c r="D102" i="7"/>
  <c r="D91" i="7"/>
  <c r="C22" i="7"/>
  <c r="D47" i="7"/>
  <c r="D46" i="7" s="1"/>
  <c r="B47" i="7"/>
  <c r="C47" i="7" s="1"/>
  <c r="D31" i="7"/>
  <c r="B33" i="8"/>
  <c r="B31" i="8"/>
  <c r="B30" i="8"/>
  <c r="B28" i="8" s="1"/>
  <c r="B29" i="8"/>
  <c r="B27" i="8"/>
  <c r="B25" i="8"/>
  <c r="B23" i="8"/>
  <c r="B22" i="8"/>
  <c r="B21" i="8" s="1"/>
  <c r="B18" i="8"/>
  <c r="B16" i="8"/>
  <c r="B15" i="8"/>
  <c r="B14" i="8"/>
  <c r="B13" i="8" s="1"/>
  <c r="B10" i="8"/>
  <c r="B8" i="8"/>
  <c r="B6" i="8"/>
  <c r="B20" i="8" s="1"/>
  <c r="J115" i="3"/>
  <c r="H119" i="3"/>
  <c r="J118" i="3"/>
  <c r="H118" i="3"/>
  <c r="G116" i="3"/>
  <c r="J71" i="3"/>
  <c r="G135" i="3"/>
  <c r="G134" i="3"/>
  <c r="G132" i="3"/>
  <c r="G130" i="3"/>
  <c r="G128" i="3"/>
  <c r="G123" i="3"/>
  <c r="G121" i="3"/>
  <c r="G115" i="3"/>
  <c r="G110" i="3"/>
  <c r="G109" i="3"/>
  <c r="G106" i="3"/>
  <c r="G105" i="3"/>
  <c r="G100" i="3"/>
  <c r="G98" i="3"/>
  <c r="G90" i="3"/>
  <c r="G88" i="3"/>
  <c r="G78" i="3"/>
  <c r="G71" i="3"/>
  <c r="G66" i="3"/>
  <c r="G61" i="3"/>
  <c r="G59" i="3"/>
  <c r="G55" i="3"/>
  <c r="G54" i="3" s="1"/>
  <c r="G45" i="3"/>
  <c r="G42" i="3"/>
  <c r="G41" i="3"/>
  <c r="G40" i="3"/>
  <c r="G37" i="3"/>
  <c r="G36" i="3"/>
  <c r="G33" i="3"/>
  <c r="G30" i="3"/>
  <c r="G29" i="3"/>
  <c r="G27" i="3"/>
  <c r="G26" i="3" s="1"/>
  <c r="G23" i="3"/>
  <c r="G22" i="3" s="1"/>
  <c r="G20" i="3"/>
  <c r="G18" i="3"/>
  <c r="G15" i="3"/>
  <c r="G13" i="3"/>
  <c r="B198" i="7" l="1"/>
  <c r="C198" i="7" s="1"/>
  <c r="B284" i="7"/>
  <c r="E203" i="7"/>
  <c r="E164" i="7"/>
  <c r="D114" i="7"/>
  <c r="E149" i="7"/>
  <c r="B46" i="7"/>
  <c r="C46" i="7" s="1"/>
  <c r="B35" i="8"/>
  <c r="G120" i="3"/>
  <c r="G114" i="3" s="1"/>
  <c r="G97" i="3"/>
  <c r="G53" i="3" s="1"/>
  <c r="G12" i="3"/>
  <c r="G11" i="3" s="1"/>
  <c r="G10" i="3" s="1"/>
  <c r="G65" i="3"/>
  <c r="G52" i="3" l="1"/>
  <c r="J23" i="1" l="1"/>
  <c r="J24" i="1"/>
  <c r="G24" i="1"/>
  <c r="G23" i="1"/>
  <c r="I17" i="1"/>
  <c r="J17" i="1"/>
  <c r="G17" i="1"/>
  <c r="K24" i="1" l="1"/>
  <c r="K23" i="1"/>
  <c r="L24" i="1"/>
  <c r="I25" i="1"/>
  <c r="L23" i="1"/>
  <c r="G25" i="1"/>
  <c r="J25" i="1"/>
  <c r="K107" i="3" l="1"/>
  <c r="K108" i="3"/>
  <c r="K111" i="3"/>
  <c r="K112" i="3"/>
  <c r="D281" i="7"/>
  <c r="D280" i="7" s="1"/>
  <c r="C283" i="7"/>
  <c r="C180" i="7"/>
  <c r="E290" i="7"/>
  <c r="C282" i="7"/>
  <c r="C279" i="7"/>
  <c r="C272" i="7"/>
  <c r="C271" i="7"/>
  <c r="C221" i="7"/>
  <c r="C217" i="7"/>
  <c r="C211" i="7"/>
  <c r="C208" i="7"/>
  <c r="C207" i="7"/>
  <c r="C196" i="7"/>
  <c r="C195" i="7"/>
  <c r="C194" i="7"/>
  <c r="C193" i="7"/>
  <c r="E192" i="7"/>
  <c r="E172" i="7"/>
  <c r="E171" i="7"/>
  <c r="C113" i="7"/>
  <c r="E113" i="7" s="1"/>
  <c r="C112" i="7"/>
  <c r="E112" i="7" s="1"/>
  <c r="C87" i="7"/>
  <c r="C83" i="7"/>
  <c r="C78" i="7"/>
  <c r="E78" i="7" s="1"/>
  <c r="C76" i="7"/>
  <c r="E76" i="7" s="1"/>
  <c r="C73" i="7"/>
  <c r="E73" i="7" s="1"/>
  <c r="C71" i="7"/>
  <c r="E71" i="7" s="1"/>
  <c r="C69" i="7"/>
  <c r="E69" i="7" s="1"/>
  <c r="C64" i="7"/>
  <c r="E64" i="7" s="1"/>
  <c r="C61" i="7"/>
  <c r="E61" i="7" s="1"/>
  <c r="C60" i="7"/>
  <c r="E60" i="7" s="1"/>
  <c r="C59" i="7"/>
  <c r="E59" i="7" s="1"/>
  <c r="C57" i="7"/>
  <c r="E57" i="7" s="1"/>
  <c r="C54" i="7"/>
  <c r="C53" i="7"/>
  <c r="C52" i="7"/>
  <c r="C27" i="7"/>
  <c r="C26" i="7"/>
  <c r="C25" i="7"/>
  <c r="C14" i="7"/>
  <c r="C15" i="7"/>
  <c r="C16" i="7"/>
  <c r="C17" i="7"/>
  <c r="C18" i="7"/>
  <c r="C19" i="7"/>
  <c r="C20" i="7"/>
  <c r="C21" i="7"/>
  <c r="E21" i="7" s="1"/>
  <c r="D8" i="11"/>
  <c r="C34" i="8"/>
  <c r="C19" i="8"/>
  <c r="C22" i="8"/>
  <c r="C24" i="8"/>
  <c r="C26" i="8"/>
  <c r="C27" i="8"/>
  <c r="C29" i="8"/>
  <c r="C30" i="8"/>
  <c r="C32" i="8"/>
  <c r="C7" i="8"/>
  <c r="C9" i="8"/>
  <c r="C11" i="8"/>
  <c r="C12" i="8"/>
  <c r="C14" i="8"/>
  <c r="C15" i="8"/>
  <c r="C17" i="8"/>
  <c r="H133" i="3"/>
  <c r="H136" i="3"/>
  <c r="H124" i="3"/>
  <c r="H125" i="3"/>
  <c r="H126" i="3"/>
  <c r="H127" i="3"/>
  <c r="H128" i="3"/>
  <c r="H129" i="3"/>
  <c r="H131" i="3"/>
  <c r="H115" i="3"/>
  <c r="H116" i="3"/>
  <c r="H117" i="3"/>
  <c r="H121" i="3"/>
  <c r="H122" i="3"/>
  <c r="H107" i="3"/>
  <c r="H108" i="3"/>
  <c r="H109" i="3"/>
  <c r="H111" i="3"/>
  <c r="H112" i="3"/>
  <c r="H113" i="3"/>
  <c r="H104" i="3"/>
  <c r="H101" i="3"/>
  <c r="H102" i="3"/>
  <c r="H103" i="3"/>
  <c r="H96" i="3"/>
  <c r="H99" i="3"/>
  <c r="H92" i="3"/>
  <c r="H93" i="3"/>
  <c r="H94" i="3"/>
  <c r="H95" i="3"/>
  <c r="I130" i="3"/>
  <c r="H130" i="3" s="1"/>
  <c r="I110" i="3"/>
  <c r="H110" i="3" s="1"/>
  <c r="H85" i="3"/>
  <c r="H86" i="3"/>
  <c r="H87" i="3"/>
  <c r="H89" i="3"/>
  <c r="H9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58" i="3"/>
  <c r="H60" i="3"/>
  <c r="H62" i="3"/>
  <c r="H63" i="3"/>
  <c r="H64" i="3"/>
  <c r="H67" i="3"/>
  <c r="H68" i="3"/>
  <c r="H69" i="3"/>
  <c r="H70" i="3"/>
  <c r="H56" i="3"/>
  <c r="H57" i="3"/>
  <c r="H43" i="3"/>
  <c r="H44" i="3"/>
  <c r="H45" i="3"/>
  <c r="H46" i="3"/>
  <c r="H39" i="3"/>
  <c r="H38" i="3"/>
  <c r="H31" i="3"/>
  <c r="H32" i="3"/>
  <c r="H34" i="3"/>
  <c r="H35" i="3"/>
  <c r="H17" i="3"/>
  <c r="H19" i="3"/>
  <c r="H21" i="3"/>
  <c r="H24" i="3"/>
  <c r="H25" i="3"/>
  <c r="H28" i="3"/>
  <c r="H14" i="3"/>
  <c r="H16" i="3"/>
  <c r="H13" i="1"/>
  <c r="H14" i="1"/>
  <c r="H15" i="1"/>
  <c r="H16" i="1"/>
  <c r="D77" i="7"/>
  <c r="D75" i="7"/>
  <c r="D72" i="7"/>
  <c r="D70" i="7"/>
  <c r="D68" i="7"/>
  <c r="B77" i="7"/>
  <c r="C77" i="7" s="1"/>
  <c r="B75" i="7"/>
  <c r="C75" i="7" s="1"/>
  <c r="B72" i="7"/>
  <c r="C72" i="7" s="1"/>
  <c r="B70" i="7"/>
  <c r="C70" i="7" s="1"/>
  <c r="B68" i="7"/>
  <c r="C68" i="7" s="1"/>
  <c r="D56" i="7"/>
  <c r="D55" i="7" s="1"/>
  <c r="D51" i="7" s="1"/>
  <c r="D63" i="7"/>
  <c r="D62" i="7" s="1"/>
  <c r="D58" i="7" s="1"/>
  <c r="B63" i="7"/>
  <c r="B62" i="7" s="1"/>
  <c r="B58" i="7" s="1"/>
  <c r="C58" i="7" s="1"/>
  <c r="E77" i="7" l="1"/>
  <c r="C301" i="7"/>
  <c r="E301" i="7" s="1"/>
  <c r="B300" i="7"/>
  <c r="C300" i="7" s="1"/>
  <c r="E72" i="7"/>
  <c r="E70" i="7"/>
  <c r="E58" i="7"/>
  <c r="H23" i="1"/>
  <c r="H24" i="1"/>
  <c r="H17" i="1"/>
  <c r="E68" i="7"/>
  <c r="E75" i="7"/>
  <c r="D293" i="7"/>
  <c r="C189" i="7"/>
  <c r="D74" i="7"/>
  <c r="B74" i="7"/>
  <c r="C74" i="7" s="1"/>
  <c r="B67" i="7"/>
  <c r="C62" i="7"/>
  <c r="E62" i="7" s="1"/>
  <c r="C63" i="7"/>
  <c r="E63" i="7" s="1"/>
  <c r="D67" i="7"/>
  <c r="C110" i="7"/>
  <c r="H25" i="1" l="1"/>
  <c r="E120" i="7"/>
  <c r="E74" i="7"/>
  <c r="B179" i="7"/>
  <c r="D66" i="7"/>
  <c r="B107" i="7"/>
  <c r="C67" i="7"/>
  <c r="E67" i="7" s="1"/>
  <c r="B66" i="7"/>
  <c r="B56" i="7"/>
  <c r="E54" i="7"/>
  <c r="E53" i="7"/>
  <c r="E52" i="7"/>
  <c r="C107" i="7" l="1"/>
  <c r="C179" i="7"/>
  <c r="B178" i="7"/>
  <c r="C178" i="7" s="1"/>
  <c r="C66" i="7"/>
  <c r="E66" i="7" s="1"/>
  <c r="B55" i="7"/>
  <c r="C56" i="7"/>
  <c r="E56" i="7" s="1"/>
  <c r="B51" i="7" l="1"/>
  <c r="C55" i="7"/>
  <c r="C51" i="7" l="1"/>
  <c r="E23" i="8" l="1"/>
  <c r="D13" i="7"/>
  <c r="B13" i="7"/>
  <c r="C13" i="7" s="1"/>
  <c r="D21" i="8" l="1"/>
  <c r="C21" i="8" s="1"/>
  <c r="I59" i="3"/>
  <c r="H59" i="3" s="1"/>
  <c r="J123" i="3" l="1"/>
  <c r="J121" i="3"/>
  <c r="J132" i="3"/>
  <c r="J116" i="3"/>
  <c r="J98" i="3"/>
  <c r="K99" i="3"/>
  <c r="K62" i="3"/>
  <c r="I20" i="3"/>
  <c r="H20" i="3" s="1"/>
  <c r="J20" i="3"/>
  <c r="J15" i="3"/>
  <c r="K17" i="3"/>
  <c r="E27" i="7"/>
  <c r="E26" i="7"/>
  <c r="E25" i="7"/>
  <c r="D226" i="7"/>
  <c r="D176" i="7"/>
  <c r="D175" i="7" s="1"/>
  <c r="D174" i="7" s="1"/>
  <c r="D173" i="7" s="1"/>
  <c r="D278" i="7"/>
  <c r="D277" i="7" s="1"/>
  <c r="B278" i="7"/>
  <c r="B32" i="7"/>
  <c r="C32" i="7" s="1"/>
  <c r="D32" i="7"/>
  <c r="D29" i="7"/>
  <c r="B29" i="7"/>
  <c r="D86" i="7"/>
  <c r="D85" i="7" s="1"/>
  <c r="D82" i="7"/>
  <c r="D81" i="7" s="1"/>
  <c r="D80" i="7" s="1"/>
  <c r="E189" i="7" l="1"/>
  <c r="E180" i="7"/>
  <c r="D28" i="7"/>
  <c r="E32" i="7"/>
  <c r="C28" i="7"/>
  <c r="C29" i="7"/>
  <c r="E29" i="7" s="1"/>
  <c r="B277" i="7"/>
  <c r="C278" i="7"/>
  <c r="D84" i="7"/>
  <c r="D79" i="7"/>
  <c r="D179" i="7" l="1"/>
  <c r="D178" i="7" s="1"/>
  <c r="D153" i="7"/>
  <c r="D107" i="7"/>
  <c r="E107" i="7" s="1"/>
  <c r="E110" i="7"/>
  <c r="D297" i="7"/>
  <c r="D276" i="7" s="1"/>
  <c r="D24" i="7"/>
  <c r="D23" i="7" s="1"/>
  <c r="C277" i="7"/>
  <c r="D90" i="7"/>
  <c r="D256" i="7"/>
  <c r="D206" i="7" s="1"/>
  <c r="E282" i="7"/>
  <c r="B86" i="7"/>
  <c r="B281" i="7"/>
  <c r="C287" i="7"/>
  <c r="E287" i="7" s="1"/>
  <c r="B176" i="7"/>
  <c r="B82" i="7"/>
  <c r="D205" i="7" l="1"/>
  <c r="D106" i="7"/>
  <c r="E179" i="7"/>
  <c r="E115" i="7"/>
  <c r="B85" i="7"/>
  <c r="C86" i="7"/>
  <c r="C176" i="7"/>
  <c r="B81" i="7"/>
  <c r="C82" i="7"/>
  <c r="B280" i="7"/>
  <c r="C281" i="7"/>
  <c r="E281" i="7" s="1"/>
  <c r="C253" i="7"/>
  <c r="D22" i="7"/>
  <c r="C154" i="7"/>
  <c r="E154" i="7" s="1"/>
  <c r="C298" i="7"/>
  <c r="E298" i="7" s="1"/>
  <c r="C294" i="7"/>
  <c r="E294" i="7" s="1"/>
  <c r="C263" i="7"/>
  <c r="C227" i="7"/>
  <c r="C291" i="7"/>
  <c r="E291" i="7" s="1"/>
  <c r="E145" i="7" l="1"/>
  <c r="C257" i="7"/>
  <c r="B256" i="7"/>
  <c r="B80" i="7"/>
  <c r="C81" i="7"/>
  <c r="B174" i="7"/>
  <c r="C175" i="7"/>
  <c r="B24" i="7"/>
  <c r="B23" i="7" s="1"/>
  <c r="C23" i="7" s="1"/>
  <c r="C31" i="7"/>
  <c r="E31" i="7" s="1"/>
  <c r="B84" i="7"/>
  <c r="C84" i="7" s="1"/>
  <c r="C85" i="7"/>
  <c r="C280" i="7"/>
  <c r="E280" i="7" s="1"/>
  <c r="C167" i="7"/>
  <c r="B90" i="7"/>
  <c r="C91" i="7"/>
  <c r="E263" i="7"/>
  <c r="E176" i="7"/>
  <c r="E253" i="7"/>
  <c r="B297" i="7"/>
  <c r="C293" i="7"/>
  <c r="E293" i="7" s="1"/>
  <c r="B226" i="7"/>
  <c r="B153" i="7"/>
  <c r="B166" i="7"/>
  <c r="C284" i="7"/>
  <c r="E284" i="7" s="1"/>
  <c r="B106" i="7" l="1"/>
  <c r="C297" i="7"/>
  <c r="E297" i="7" s="1"/>
  <c r="B276" i="7"/>
  <c r="C114" i="7"/>
  <c r="E114" i="7" s="1"/>
  <c r="C166" i="7"/>
  <c r="E166" i="7" s="1"/>
  <c r="E167" i="7"/>
  <c r="D101" i="7"/>
  <c r="B173" i="7"/>
  <c r="C173" i="7" s="1"/>
  <c r="C174" i="7"/>
  <c r="C80" i="7"/>
  <c r="B79" i="7"/>
  <c r="C79" i="7" s="1"/>
  <c r="C24" i="7"/>
  <c r="C256" i="7"/>
  <c r="E256" i="7" s="1"/>
  <c r="C153" i="7"/>
  <c r="E153" i="7" s="1"/>
  <c r="C226" i="7"/>
  <c r="C90" i="7"/>
  <c r="E227" i="7"/>
  <c r="E175" i="7"/>
  <c r="E257" i="7"/>
  <c r="B206" i="7"/>
  <c r="C206" i="7" s="1"/>
  <c r="D12" i="7"/>
  <c r="E14" i="7"/>
  <c r="E15" i="7"/>
  <c r="E16" i="7"/>
  <c r="E17" i="7"/>
  <c r="E19" i="7"/>
  <c r="E20" i="7"/>
  <c r="H8" i="11"/>
  <c r="G8" i="11"/>
  <c r="D33" i="8"/>
  <c r="C33" i="8" s="1"/>
  <c r="E33" i="8"/>
  <c r="E31" i="8"/>
  <c r="E28" i="8"/>
  <c r="E25" i="8"/>
  <c r="F23" i="8"/>
  <c r="E21" i="8"/>
  <c r="F27" i="8"/>
  <c r="F22" i="8"/>
  <c r="D18" i="8"/>
  <c r="C18" i="8" s="1"/>
  <c r="E18" i="8"/>
  <c r="G18" i="8" s="1"/>
  <c r="D16" i="8"/>
  <c r="C16" i="8" s="1"/>
  <c r="E16" i="8"/>
  <c r="D13" i="8"/>
  <c r="C13" i="8" s="1"/>
  <c r="E13" i="8"/>
  <c r="D10" i="8"/>
  <c r="C10" i="8" s="1"/>
  <c r="E10" i="8"/>
  <c r="G10" i="8" s="1"/>
  <c r="D8" i="8"/>
  <c r="C8" i="8" s="1"/>
  <c r="E8" i="8"/>
  <c r="D6" i="8"/>
  <c r="C6" i="8" s="1"/>
  <c r="E6" i="8"/>
  <c r="F7" i="8"/>
  <c r="G7" i="8"/>
  <c r="F9" i="8"/>
  <c r="G9" i="8"/>
  <c r="F11" i="8"/>
  <c r="G11" i="8"/>
  <c r="F12" i="8"/>
  <c r="G12" i="8"/>
  <c r="F14" i="8"/>
  <c r="G14" i="8"/>
  <c r="F15" i="8"/>
  <c r="G15" i="8"/>
  <c r="F17" i="8"/>
  <c r="G17" i="8"/>
  <c r="F19" i="8"/>
  <c r="G19" i="8"/>
  <c r="G22" i="8"/>
  <c r="F24" i="8"/>
  <c r="G24" i="8"/>
  <c r="F26" i="8"/>
  <c r="G26" i="8"/>
  <c r="G27" i="8"/>
  <c r="F29" i="8"/>
  <c r="G29" i="8"/>
  <c r="F30" i="8"/>
  <c r="G30" i="8"/>
  <c r="F32" i="8"/>
  <c r="G32" i="8"/>
  <c r="D23" i="8"/>
  <c r="C23" i="8" s="1"/>
  <c r="D25" i="8"/>
  <c r="C25" i="8" s="1"/>
  <c r="D31" i="8"/>
  <c r="C31" i="8" s="1"/>
  <c r="K136" i="3"/>
  <c r="K129" i="3"/>
  <c r="K127" i="3"/>
  <c r="K124" i="3"/>
  <c r="K122" i="3"/>
  <c r="J135" i="3"/>
  <c r="J134" i="3" s="1"/>
  <c r="J130" i="3"/>
  <c r="J120" i="3" s="1"/>
  <c r="J128" i="3"/>
  <c r="I135" i="3"/>
  <c r="J110" i="3"/>
  <c r="J106" i="3"/>
  <c r="J105" i="3" s="1"/>
  <c r="J100" i="3"/>
  <c r="J97" i="3" s="1"/>
  <c r="J90" i="3"/>
  <c r="J88" i="3"/>
  <c r="J78" i="3"/>
  <c r="J66" i="3"/>
  <c r="J61" i="3"/>
  <c r="J59" i="3"/>
  <c r="J55" i="3"/>
  <c r="K104" i="3"/>
  <c r="K102" i="3"/>
  <c r="K101" i="3"/>
  <c r="K96" i="3"/>
  <c r="K95" i="3"/>
  <c r="K94" i="3"/>
  <c r="K93" i="3"/>
  <c r="K92" i="3"/>
  <c r="K91" i="3"/>
  <c r="K89" i="3"/>
  <c r="K87" i="3"/>
  <c r="K86" i="3"/>
  <c r="K85" i="3"/>
  <c r="K84" i="3"/>
  <c r="K83" i="3"/>
  <c r="K82" i="3"/>
  <c r="K81" i="3"/>
  <c r="K80" i="3"/>
  <c r="K79" i="3"/>
  <c r="K77" i="3"/>
  <c r="K76" i="3"/>
  <c r="K75" i="3"/>
  <c r="K74" i="3"/>
  <c r="K73" i="3"/>
  <c r="K72" i="3"/>
  <c r="K70" i="3"/>
  <c r="K69" i="3"/>
  <c r="K68" i="3"/>
  <c r="K67" i="3"/>
  <c r="K63" i="3"/>
  <c r="K60" i="3"/>
  <c r="K58" i="3"/>
  <c r="K57" i="3"/>
  <c r="K56" i="3"/>
  <c r="J45" i="3"/>
  <c r="K44" i="3"/>
  <c r="K46" i="3"/>
  <c r="C276" i="7" l="1"/>
  <c r="E276" i="7" s="1"/>
  <c r="B205" i="7"/>
  <c r="C205" i="7" s="1"/>
  <c r="E35" i="8"/>
  <c r="G6" i="8"/>
  <c r="G16" i="8"/>
  <c r="G13" i="8"/>
  <c r="G8" i="8"/>
  <c r="J114" i="3"/>
  <c r="J109" i="3"/>
  <c r="K109" i="3" s="1"/>
  <c r="K110" i="3"/>
  <c r="H134" i="3"/>
  <c r="H135" i="3"/>
  <c r="D89" i="7"/>
  <c r="D88" i="7" s="1"/>
  <c r="C106" i="7"/>
  <c r="E106" i="7" s="1"/>
  <c r="E87" i="7"/>
  <c r="E83" i="7"/>
  <c r="E173" i="7"/>
  <c r="E174" i="7"/>
  <c r="E206" i="7"/>
  <c r="E226" i="7"/>
  <c r="E18" i="7"/>
  <c r="E13" i="7"/>
  <c r="F28" i="8"/>
  <c r="G21" i="8"/>
  <c r="F18" i="8"/>
  <c r="F6" i="8"/>
  <c r="F16" i="8"/>
  <c r="D20" i="8"/>
  <c r="C20" i="8" s="1"/>
  <c r="K98" i="3"/>
  <c r="K128" i="3"/>
  <c r="B12" i="7"/>
  <c r="C12" i="7" s="1"/>
  <c r="D11" i="7"/>
  <c r="D28" i="8"/>
  <c r="G31" i="8"/>
  <c r="G23" i="8"/>
  <c r="G25" i="8"/>
  <c r="F21" i="8"/>
  <c r="F25" i="8"/>
  <c r="F31" i="8"/>
  <c r="F8" i="8"/>
  <c r="F13" i="8"/>
  <c r="E20" i="8"/>
  <c r="F10" i="8"/>
  <c r="L134" i="3"/>
  <c r="K134" i="3"/>
  <c r="K135" i="3"/>
  <c r="K121" i="3"/>
  <c r="K123" i="3"/>
  <c r="K55" i="3"/>
  <c r="K100" i="3"/>
  <c r="K42" i="3"/>
  <c r="K66" i="3"/>
  <c r="K78" i="3"/>
  <c r="K90" i="3"/>
  <c r="I71" i="3"/>
  <c r="K59" i="3"/>
  <c r="K71" i="3"/>
  <c r="K105" i="3"/>
  <c r="I55" i="3"/>
  <c r="H55" i="3" s="1"/>
  <c r="I88" i="3"/>
  <c r="K61" i="3"/>
  <c r="J54" i="3"/>
  <c r="J65" i="3"/>
  <c r="K106" i="3"/>
  <c r="K88" i="3"/>
  <c r="J41" i="3"/>
  <c r="J40" i="3" s="1"/>
  <c r="K45" i="3"/>
  <c r="D35" i="8" l="1"/>
  <c r="C35" i="8" s="1"/>
  <c r="C28" i="8"/>
  <c r="G28" i="8" s="1"/>
  <c r="H88" i="3"/>
  <c r="H71" i="3"/>
  <c r="E82" i="7"/>
  <c r="E86" i="7"/>
  <c r="G20" i="8"/>
  <c r="K120" i="3"/>
  <c r="K114" i="3"/>
  <c r="B11" i="7"/>
  <c r="C11" i="7" s="1"/>
  <c r="E12" i="7"/>
  <c r="D10" i="7"/>
  <c r="F20" i="8"/>
  <c r="K65" i="3"/>
  <c r="K97" i="3"/>
  <c r="J53" i="3"/>
  <c r="J52" i="3" s="1"/>
  <c r="K54" i="3"/>
  <c r="B101" i="7" l="1"/>
  <c r="B89" i="7" s="1"/>
  <c r="C102" i="7"/>
  <c r="E102" i="7" s="1"/>
  <c r="E28" i="7"/>
  <c r="E84" i="7"/>
  <c r="E85" i="7"/>
  <c r="E81" i="7"/>
  <c r="E91" i="7"/>
  <c r="K52" i="3"/>
  <c r="E11" i="7"/>
  <c r="B10" i="7"/>
  <c r="K53" i="3"/>
  <c r="B88" i="7" l="1"/>
  <c r="C88" i="7" s="1"/>
  <c r="C89" i="7"/>
  <c r="C101" i="7"/>
  <c r="E101" i="7" s="1"/>
  <c r="C10" i="7"/>
  <c r="E10" i="7" s="1"/>
  <c r="E23" i="7"/>
  <c r="E80" i="7"/>
  <c r="E90" i="7"/>
  <c r="J18" i="3"/>
  <c r="J33" i="3"/>
  <c r="J30" i="3"/>
  <c r="J27" i="3"/>
  <c r="J23" i="3"/>
  <c r="J22" i="3" s="1"/>
  <c r="J13" i="3"/>
  <c r="J12" i="3" s="1"/>
  <c r="L25" i="3"/>
  <c r="J37" i="3"/>
  <c r="J36" i="3" s="1"/>
  <c r="K19" i="3"/>
  <c r="K24" i="3"/>
  <c r="K28" i="3"/>
  <c r="K31" i="3"/>
  <c r="K32" i="3"/>
  <c r="K34" i="3"/>
  <c r="K39" i="3"/>
  <c r="K40" i="3"/>
  <c r="K41" i="3"/>
  <c r="K16" i="3"/>
  <c r="E24" i="7" l="1"/>
  <c r="E89" i="7"/>
  <c r="E79" i="7"/>
  <c r="I15" i="3"/>
  <c r="K33" i="3"/>
  <c r="K30" i="3"/>
  <c r="K18" i="3"/>
  <c r="K15" i="3"/>
  <c r="K27" i="3"/>
  <c r="I30" i="3"/>
  <c r="K23" i="3"/>
  <c r="I13" i="3"/>
  <c r="H13" i="3" s="1"/>
  <c r="I37" i="3"/>
  <c r="J29" i="3"/>
  <c r="I18" i="3"/>
  <c r="J26" i="3"/>
  <c r="J11" i="3" s="1"/>
  <c r="I27" i="3"/>
  <c r="K22" i="3"/>
  <c r="I23" i="3"/>
  <c r="H23" i="3" s="1"/>
  <c r="I33" i="3"/>
  <c r="H37" i="3" l="1"/>
  <c r="H33" i="3"/>
  <c r="H30" i="3"/>
  <c r="H26" i="3"/>
  <c r="H27" i="3"/>
  <c r="H18" i="3"/>
  <c r="H15" i="3"/>
  <c r="E65" i="7"/>
  <c r="E55" i="7"/>
  <c r="H12" i="3"/>
  <c r="K12" i="3"/>
  <c r="K29" i="3"/>
  <c r="K26" i="3"/>
  <c r="L26" i="3"/>
  <c r="J10" i="3"/>
  <c r="L36" i="3" l="1"/>
  <c r="H36" i="3"/>
  <c r="L29" i="3"/>
  <c r="H29" i="3"/>
  <c r="L22" i="3"/>
  <c r="H22" i="3"/>
  <c r="I11" i="3"/>
  <c r="H11" i="3" s="1"/>
  <c r="L12" i="3"/>
  <c r="E50" i="7" l="1"/>
  <c r="E51" i="7"/>
  <c r="L11" i="3"/>
  <c r="K38" i="3" l="1"/>
  <c r="L16" i="1"/>
  <c r="L15" i="1"/>
  <c r="K16" i="1"/>
  <c r="K15" i="1"/>
  <c r="L14" i="1"/>
  <c r="K14" i="1"/>
  <c r="K37" i="3" l="1"/>
  <c r="K36" i="3" l="1"/>
  <c r="K13" i="1"/>
  <c r="L13" i="1"/>
  <c r="K11" i="3" l="1"/>
  <c r="K10" i="3"/>
  <c r="I42" i="3"/>
  <c r="H42" i="3" l="1"/>
  <c r="L41" i="3"/>
  <c r="H41" i="3" l="1"/>
  <c r="I40" i="3"/>
  <c r="L40" i="3" s="1"/>
  <c r="I10" i="3" l="1"/>
  <c r="H40" i="3"/>
  <c r="H10" i="3" l="1"/>
  <c r="L10" i="3"/>
  <c r="I123" i="3"/>
  <c r="I100" i="3"/>
  <c r="H100" i="3" s="1"/>
  <c r="I90" i="3"/>
  <c r="I132" i="3"/>
  <c r="H132" i="3" s="1"/>
  <c r="H123" i="3" l="1"/>
  <c r="H90" i="3"/>
  <c r="H120" i="3"/>
  <c r="I114" i="3" l="1"/>
  <c r="L120" i="3"/>
  <c r="I61" i="3"/>
  <c r="H61" i="3" s="1"/>
  <c r="L114" i="3" l="1"/>
  <c r="H114" i="3"/>
  <c r="H54" i="3"/>
  <c r="L54" i="3" l="1"/>
  <c r="I66" i="3"/>
  <c r="H66" i="3" s="1"/>
  <c r="H65" i="3" l="1"/>
  <c r="L65" i="3" l="1"/>
  <c r="I98" i="3" l="1"/>
  <c r="H98" i="3" s="1"/>
  <c r="H97" i="3" l="1"/>
  <c r="L97" i="3" l="1"/>
  <c r="I106" i="3" l="1"/>
  <c r="H106" i="3" s="1"/>
  <c r="H105" i="3" l="1"/>
  <c r="L105" i="3" l="1"/>
  <c r="I53" i="3"/>
  <c r="L53" i="3" l="1"/>
  <c r="I52" i="3"/>
  <c r="H53" i="3"/>
  <c r="H52" i="3" l="1"/>
  <c r="L52" i="3"/>
</calcChain>
</file>

<file path=xl/sharedStrings.xml><?xml version="1.0" encoding="utf-8"?>
<sst xmlns="http://schemas.openxmlformats.org/spreadsheetml/2006/main" count="588" uniqueCount="324">
  <si>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</si>
  <si>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</si>
  <si>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</si>
  <si>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</si>
  <si>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</si>
  <si>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</si>
  <si>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</si>
  <si>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</si>
  <si>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</si>
  <si>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</si>
  <si>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</si>
  <si>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</si>
  <si>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</si>
  <si>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</si>
  <si>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</si>
  <si>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</si>
  <si>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</si>
  <si>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</si>
  <si>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</si>
  <si>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</si>
  <si>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</si>
  <si>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</si>
  <si>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</si>
  <si>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</si>
  <si>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</si>
  <si>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</si>
  <si>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</si>
  <si>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</si>
  <si>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</si>
  <si>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</si>
  <si>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</si>
  <si>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</si>
  <si>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</si>
  <si>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</si>
  <si>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</si>
  <si>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</si>
  <si>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</si>
  <si>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</si>
  <si>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</si>
  <si>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</si>
  <si>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</si>
  <si>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</si>
  <si>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</si>
  <si>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</si>
  <si>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</si>
  <si>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</si>
  <si>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</si>
  <si>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</si>
  <si>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</si>
  <si>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</si>
  <si>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</si>
  <si>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</si>
  <si>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</si>
  <si>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</si>
  <si>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SAŽETAK  RAČUNA PRIHODA I RASHODA</t>
  </si>
  <si>
    <t>RAZLIKA - VIŠAK MANJAK</t>
  </si>
  <si>
    <t xml:space="preserve"> RAČUN PRIHODA I RASHODA </t>
  </si>
  <si>
    <t xml:space="preserve"> RAČUN FINANCIRANJA</t>
  </si>
  <si>
    <t>IZVJEŠTAJ PO PROGRAMSKOJ KLASIFIKACIJI</t>
  </si>
  <si>
    <t>Tekuće pomoći proračunskim korisnicima iz proračuna koji im nije nadležan</t>
  </si>
  <si>
    <t>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</si>
  <si>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</si>
  <si>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</si>
  <si>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</si>
  <si>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 xml:space="preserve"> 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</si>
  <si>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</si>
  <si>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</si>
  <si>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</si>
  <si>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</si>
  <si>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</si>
  <si>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 xml:space="preserve"> Prihodi od prodaje proizvoda i robe</t>
  </si>
  <si>
    <t>Prihodi od pruženih usluga</t>
  </si>
  <si>
    <t>Donacije od pravnih i fizičkih osoba izvan općeg proračuna i povrat donacija po protestiranim jamstvima</t>
  </si>
  <si>
    <t xml:space="preserve"> Tekuće donacije</t>
  </si>
  <si>
    <t>Prihodi iz nadležnog proračuna i od HZZO-a temeljem ugovornih obveza</t>
  </si>
  <si>
    <t xml:space="preserve"> Prihodi iz nadležnog proračuna za financiranje redovne djelatnosti proračunskih korisnika</t>
  </si>
  <si>
    <t>Prihodi iz nadležnog proračuna za financiranje rashoda poslovanja</t>
  </si>
  <si>
    <t xml:space="preserve"> Prihodi iz nadležnog proračuna za nabavu nefinancijske imovine</t>
  </si>
  <si>
    <t>Pomoći od međunarodnih organizacija te institucija i tijela EU</t>
  </si>
  <si>
    <t>Tekuće pomoći od međunarodnih organizacija</t>
  </si>
  <si>
    <t xml:space="preserve"> Prihodi od pozitivnih tečajnih razlika i razlika zbog primjene valutne klauzule</t>
  </si>
  <si>
    <t>Kapitalen donacije</t>
  </si>
  <si>
    <t>Prihodi od prodaje postrojenja i opreme</t>
  </si>
  <si>
    <t>Uredska oprema i namještaj</t>
  </si>
  <si>
    <t xml:space="preserve"> Uređaji, strojevi i oprema za ostale namjene</t>
  </si>
  <si>
    <t xml:space="preserve"> Prihodi od prodaje prijevoznih sredstava</t>
  </si>
  <si>
    <t>Prijevozna sredstva u cestovnom prometu</t>
  </si>
  <si>
    <t xml:space="preserve"> Plaće za prekovremeni rad</t>
  </si>
  <si>
    <t>Plaće za posebne uvjete rada</t>
  </si>
  <si>
    <t>Ostali rashodi za zaposlene</t>
  </si>
  <si>
    <t>Doprinosi na plaće</t>
  </si>
  <si>
    <t xml:space="preserve"> Doprinosi za mirovinsko osiguranje</t>
  </si>
  <si>
    <t xml:space="preserve"> Doprinosi za zdravstveno osiguranje</t>
  </si>
  <si>
    <t>Doprinosi za zapošljavanje</t>
  </si>
  <si>
    <t>Naknade za prijevoz</t>
  </si>
  <si>
    <t>Stručno usavršavanje zaposlenika</t>
  </si>
  <si>
    <t>Ostale naknade troškova zaposlenima</t>
  </si>
  <si>
    <t>Rashodi za materijal i energiju</t>
  </si>
  <si>
    <t xml:space="preserve"> Uredski materijal i ostali materijanu rashodi</t>
  </si>
  <si>
    <t xml:space="preserve"> Energija</t>
  </si>
  <si>
    <t xml:space="preserve"> Materijal i dijelovi za tekuće investicijsko održavanje</t>
  </si>
  <si>
    <t xml:space="preserve"> Sitni inventar i auto gume</t>
  </si>
  <si>
    <t xml:space="preserve"> Službena, radna i zaštitna odjeća</t>
  </si>
  <si>
    <t xml:space="preserve"> Materijal i sirovine</t>
  </si>
  <si>
    <t>Rashodi za usluge</t>
  </si>
  <si>
    <t>Usluge telefona, pošte i prijevoza</t>
  </si>
  <si>
    <t>Usluge tekućeg i investicijskog održavanja</t>
  </si>
  <si>
    <t xml:space="preserve"> Usluge promidžbe i informiranja</t>
  </si>
  <si>
    <t xml:space="preserve"> Komunalne usluge</t>
  </si>
  <si>
    <t xml:space="preserve"> Zakupnine i najamnine</t>
  </si>
  <si>
    <t xml:space="preserve"> Zdravstvene usluge</t>
  </si>
  <si>
    <t xml:space="preserve"> Intelektualne i osobne usluge</t>
  </si>
  <si>
    <t>Računalne usluge</t>
  </si>
  <si>
    <t xml:space="preserve"> Ostale usluge</t>
  </si>
  <si>
    <t>Naknade troškova osobama izvan radnog odnosa</t>
  </si>
  <si>
    <t>Ostali nespomenuti rashodi poslovanja</t>
  </si>
  <si>
    <t xml:space="preserve"> Premije osiguranja</t>
  </si>
  <si>
    <t xml:space="preserve"> Reprezentacija</t>
  </si>
  <si>
    <t>Članarine</t>
  </si>
  <si>
    <t xml:space="preserve"> Pristojbe i naknade</t>
  </si>
  <si>
    <t>Troškovi sudskih postupaka</t>
  </si>
  <si>
    <t>Financijski rashodi</t>
  </si>
  <si>
    <t>Ostali financijski rashodi</t>
  </si>
  <si>
    <t xml:space="preserve"> Bankarske usluge i usluge platnog prometa</t>
  </si>
  <si>
    <t xml:space="preserve">Negativne tečajne razlike </t>
  </si>
  <si>
    <t xml:space="preserve"> Ostali nespomenuti financijski rashodi</t>
  </si>
  <si>
    <t>Zatezne kamate</t>
  </si>
  <si>
    <t>Naknade građanima i kućanstvima na temelju osiguranja i druge naknade</t>
  </si>
  <si>
    <t xml:space="preserve"> Ostale naknade građanima i kućanstvima iz proračuna</t>
  </si>
  <si>
    <t xml:space="preserve"> Naknade građanima i kućanstvima u novcu</t>
  </si>
  <si>
    <t>Naknade građanima i kućanstvima u naravi</t>
  </si>
  <si>
    <t>Tekuće donacije</t>
  </si>
  <si>
    <t>Tekuće donacije u novcu</t>
  </si>
  <si>
    <t>Tekuće donacije u naravi</t>
  </si>
  <si>
    <t>Ostali rashodi</t>
  </si>
  <si>
    <t>Građevinski objekti</t>
  </si>
  <si>
    <t xml:space="preserve"> Poslovni objekti</t>
  </si>
  <si>
    <t>Postrojenja i oprema</t>
  </si>
  <si>
    <t xml:space="preserve"> Komunikacijska oprema</t>
  </si>
  <si>
    <t>Oprema za održavanje i zaštitu</t>
  </si>
  <si>
    <t xml:space="preserve"> Prijevozna sredstva</t>
  </si>
  <si>
    <t>Knjige, umjetnička djela i ostale izložbene vrijednosti</t>
  </si>
  <si>
    <t xml:space="preserve"> Knjige u knjižnicama </t>
  </si>
  <si>
    <t xml:space="preserve"> Rashodi za  dodatna ulaganja na nefinancijskoj imovini</t>
  </si>
  <si>
    <t xml:space="preserve"> Dodatna ulaganja na građevinskim objektima</t>
  </si>
  <si>
    <t>Oznaka</t>
  </si>
  <si>
    <t>Indeks % (5)</t>
  </si>
  <si>
    <t>Indeks % (6)</t>
  </si>
  <si>
    <t>A. RAČUN PRIHODA I RASHODA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</si>
  <si>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</si>
  <si>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</si>
  <si>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</si>
  <si>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</si>
  <si>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</si>
  <si>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</si>
  <si>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</si>
  <si>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</si>
  <si>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Pomoći EU</t>
  </si>
  <si>
    <t>Izvor: 52 Ostale pomoći</t>
  </si>
  <si>
    <t>Izvor: 6 DONACIJE</t>
  </si>
  <si>
    <t>Izvor: 61 Donacije</t>
  </si>
  <si>
    <t>Izvor: 7 PRIHODI OD NEFINANCIJSKE IMOVINE I NADOKNADE ŠTETA S OSNOVA OSIGURANJA</t>
  </si>
  <si>
    <t>Izvor: 71 Prihodi od nefinancijske imovine</t>
  </si>
  <si>
    <t>SVEUKUPNO PRIHODI</t>
  </si>
  <si>
    <t>SVEUKUPNO RASHODI</t>
  </si>
  <si>
    <t>Funk. Klas: 09 Obrazovanje</t>
  </si>
  <si>
    <t>092 Srednjoškolsko obrazovanje</t>
  </si>
  <si>
    <t>Članak 3.</t>
  </si>
  <si>
    <t>Tekući plan (2.)</t>
  </si>
  <si>
    <t>Ostvarenje (3.)</t>
  </si>
  <si>
    <t>Indeks (3./2.)</t>
  </si>
  <si>
    <t>SVEUKUPNO</t>
  </si>
  <si>
    <t>Razdjel: 015 UPRAVNI ODJEL ZA PROSVJETU, KULTURU I SPORT</t>
  </si>
  <si>
    <t>Glava: 01503 SREDNJEŠKOLSKO OBRAZOVANJE</t>
  </si>
  <si>
    <t>Program: 1140 PROGRAMI EUROPSKIH POSLOVA</t>
  </si>
  <si>
    <t>T114010 Međunarodni projekti iz EU fondova</t>
  </si>
  <si>
    <t>31 Rashodi za zaposlene</t>
  </si>
  <si>
    <t>VR153033 Plaće (Bruto)</t>
  </si>
  <si>
    <t>VR153035 Doprinosi na plaće</t>
  </si>
  <si>
    <t>32 Materijalni rashodi</t>
  </si>
  <si>
    <t>VR153036 Naknade troškova zaposlenima</t>
  </si>
  <si>
    <t>3211 Službena putovanja</t>
  </si>
  <si>
    <t>3221 Uredski materijal i ostali materijalni rashodi</t>
  </si>
  <si>
    <t>3222 Materijal i sirovine</t>
  </si>
  <si>
    <t>3231 Usluge telefona, pošte i prijevoza</t>
  </si>
  <si>
    <t>3237 Intelektualne i osobne usluge</t>
  </si>
  <si>
    <t>3239 Ostale usluge</t>
  </si>
  <si>
    <t>3299 Ostali nespomenuti rashodi poslovanja</t>
  </si>
  <si>
    <t>T114036 Školska Shema</t>
  </si>
  <si>
    <t>VR153058.1 Rashodi za materijal i energiju</t>
  </si>
  <si>
    <t>VR153058 Rashodi za materijal i energiju</t>
  </si>
  <si>
    <t>Program: 1210 JAVNE POTREBE U OBRAZOVANJU IZNAD ZAKONSKOG STANDARDA</t>
  </si>
  <si>
    <t>A121006 Centri izvrsnosti</t>
  </si>
  <si>
    <t>3224 Materijal i dijelovi za tekuće i investicijsko održavanje</t>
  </si>
  <si>
    <t>3111 Plaće za redovan rad</t>
  </si>
  <si>
    <t>3132 Doprinosi za obvezno zdravstveno osiguranje</t>
  </si>
  <si>
    <t>3121 Ostali rashodi za zaposlene</t>
  </si>
  <si>
    <t>3213 Stručno usavršavanje zaposlenika</t>
  </si>
  <si>
    <t>A121016 Programi u školstvu iznad zakonskog standarda</t>
  </si>
  <si>
    <t>3225 Sitni inventar i auto gume</t>
  </si>
  <si>
    <t>3235 Zakupnine i najamnine</t>
  </si>
  <si>
    <t>A121019 Prehrana učenika</t>
  </si>
  <si>
    <t>37 Naknade građanima i kućanstvima na temelju osiguranja i druge naknade</t>
  </si>
  <si>
    <t>R153039 Ostale naknade građanima i kućanstvima iz proračuna</t>
  </si>
  <si>
    <t>3721 Naknade građanima i kućanstvima u novcu</t>
  </si>
  <si>
    <t>A121023 Građanski odgoj</t>
  </si>
  <si>
    <t>3232 Usluge tekućeg i investicijskog održavanja</t>
  </si>
  <si>
    <t>42 Rashodi za nabavu proizvedene dugotrajne imovine</t>
  </si>
  <si>
    <t>A121025 Opskrba školskih ustanova besplatnim higijenskim potrepštinama</t>
  </si>
  <si>
    <t>38 Ostali rashodi</t>
  </si>
  <si>
    <t>VR153105 Tekuće donacije-besplatne higijenske potrepštine</t>
  </si>
  <si>
    <t>3812 Tekuće donacije u naravi</t>
  </si>
  <si>
    <t>Program: 1240 ZAKONSKI STANDARD JAVNIH USTANOVA SŠ</t>
  </si>
  <si>
    <t>A124001 Odgojnoobrazovno, administrativno i tehničko osoblje</t>
  </si>
  <si>
    <t>34 Financijski rashodi</t>
  </si>
  <si>
    <t>3431 Bankarske usluge i usluge platnog prometa</t>
  </si>
  <si>
    <t>3432 Negativne tečajne razlike i razlike zbog primjene valutne klauzule</t>
  </si>
  <si>
    <t>3433 Zatezne kamate</t>
  </si>
  <si>
    <t>3212 Naknade za prijevoz, za rad na terenu i odvojeni život</t>
  </si>
  <si>
    <t>3223 Energija</t>
  </si>
  <si>
    <t>3234 Komunalne usluge</t>
  </si>
  <si>
    <t>3238 Računalne usluge</t>
  </si>
  <si>
    <t>3292 Premije osiguranja</t>
  </si>
  <si>
    <t>3293 Reprezentacija</t>
  </si>
  <si>
    <t>3294 Članarine i norme</t>
  </si>
  <si>
    <t>3113 Plaće za prekovremeni rad</t>
  </si>
  <si>
    <t>VR153023.2 Ostali financijski rashodi</t>
  </si>
  <si>
    <t>K124001 Izgradnja i održavanje školskih objekata</t>
  </si>
  <si>
    <t>Predsjednica Školskog odbora:</t>
  </si>
  <si>
    <t>19263 STROJARSKA I PROMETNA ŠKOLA</t>
  </si>
  <si>
    <t>3241 Naknade troškova osobama izvan radnog odnosa</t>
  </si>
  <si>
    <t>4221 Uredska oprema i namještaj</t>
  </si>
  <si>
    <t>4511 Dodatna ulaganja na građevinskim objektima</t>
  </si>
  <si>
    <t>45 Rashodi za dodatna ulaganja na nefinancijskoj imovini</t>
  </si>
  <si>
    <t>3114 Plaće za posebne uvjete rada</t>
  </si>
  <si>
    <t>3225 Sitni inventar i autogume</t>
  </si>
  <si>
    <t>3131 Doprinosi za mirovinsko osiguranje</t>
  </si>
  <si>
    <t>3132 Doprinosi za zdravstveno osigoranje</t>
  </si>
  <si>
    <t>3212 Naknade za prijevoz</t>
  </si>
  <si>
    <t>3231 Usluge telefona, pošte prijevoza</t>
  </si>
  <si>
    <t>3434 Ostali nespomenuti financijski rashodi</t>
  </si>
  <si>
    <t>3239 Ostale nespomenute usluge</t>
  </si>
  <si>
    <t>3214 Ostale naknade troškova zaposlenima</t>
  </si>
  <si>
    <t>4227 Uređaji, strojevi i oprema za ostale namjene</t>
  </si>
  <si>
    <t>3227 Službena, radna i zaštitna odjeća i obuća</t>
  </si>
  <si>
    <t>3233 Usluge promidžbe i informiranja</t>
  </si>
  <si>
    <t>3236 Zdravstvene i veterinarske usluge</t>
  </si>
  <si>
    <t>3295 Pristojbe i naknade</t>
  </si>
  <si>
    <t>3231 usluge telefona, pošte i prijevoza</t>
  </si>
  <si>
    <t>Aleksandra Schill</t>
  </si>
  <si>
    <t xml:space="preserve">OSTVARENJE/IZVRŠENJE 2023. 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</si>
  <si>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</si>
  <si>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</si>
  <si>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 temeljem prijenosa EU sredstava</t>
  </si>
  <si>
    <t>Kamate za primljene kredite i zajmove</t>
  </si>
  <si>
    <t>Kamate za primljene kredite i zajmove od kreditnih institucija</t>
  </si>
  <si>
    <t>Rashodi za nabavu neproizvedene dugotrajne imovine</t>
  </si>
  <si>
    <t>Zermljište</t>
  </si>
  <si>
    <t>Nemateriojalna proizvedena imovina</t>
  </si>
  <si>
    <t>Ulaganja u račlunalne programe</t>
  </si>
  <si>
    <t>T114017 Asistenti u nastavi</t>
  </si>
  <si>
    <t>4241 Knjige</t>
  </si>
  <si>
    <t>K122001 Izgradnja i ulaganje u objekte srednjih i osnovnih škola</t>
  </si>
  <si>
    <t>K114012 Solarne eklektrane</t>
  </si>
  <si>
    <t>4223 Oprema za održavanje i zaštitu</t>
  </si>
  <si>
    <t xml:space="preserve">          R 153002 Plaće (Bruto)</t>
  </si>
  <si>
    <t xml:space="preserve"> 3111 Plaće za redovan rad</t>
  </si>
  <si>
    <t xml:space="preserve">          R153003 Ostali rashodi za zaposlene</t>
  </si>
  <si>
    <t xml:space="preserve"> 3121 Ostali rashodi za zaposlene</t>
  </si>
  <si>
    <t xml:space="preserve">          R153004 Doprinosi na plaće</t>
  </si>
  <si>
    <t xml:space="preserve"> R153005 Naknade troškova zaposlenima</t>
  </si>
  <si>
    <t xml:space="preserve"> 3212 Naknade za prijevoz</t>
  </si>
  <si>
    <t xml:space="preserve"> R153095-1</t>
  </si>
  <si>
    <t xml:space="preserve"> 3223 Energija</t>
  </si>
  <si>
    <t>Rebalans (1.)</t>
  </si>
  <si>
    <t>R153096 Oprema</t>
  </si>
  <si>
    <t>R153081.1 Ostali nespomenuti rashodi-ŽUPANIJA financira No</t>
  </si>
  <si>
    <t>R153081 Rashodi za usuige-ŽUPANIJA (IF44)</t>
  </si>
  <si>
    <t>41 Rashodi za nabavu neproizvedene dugotrajne imovine</t>
  </si>
  <si>
    <t>3423 Kamate za prmljene kredite i zajmove od kreditnih i ostalih financijskih institucija izvan javnog sektora</t>
  </si>
  <si>
    <t xml:space="preserve">         34 Financijski rashodi</t>
  </si>
  <si>
    <t>VR153034 Ostali rashodi za zaposlene</t>
  </si>
  <si>
    <t xml:space="preserve">IZVRŠENJE 2023. </t>
  </si>
  <si>
    <t>B. RAČUN FINANCIRANJA</t>
  </si>
  <si>
    <t>NETO FINANCIRANJE</t>
  </si>
  <si>
    <t>RASHODI I IZDACI</t>
  </si>
  <si>
    <t>RAZLIKA - višak/manjak</t>
  </si>
  <si>
    <t>UKUPAN DONOS MANJKA IZ PRETHODNIH GODINA*</t>
  </si>
  <si>
    <t>UKUPAN DONOS VIŠKA IZ PRETHODNIH GODINA*</t>
  </si>
  <si>
    <t>D. SREDSTVA IZ PRETHODNIH GODINA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</si>
  <si>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</si>
  <si>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C.FINANCIJSKI PLAN UKUPNO</t>
  </si>
  <si>
    <t>PRIHODI I PRIMICI</t>
  </si>
  <si>
    <t>Rashodi i izdaci u Posebnom dijelu Financijskog plana iskazani po organizacijskoj i programskoj klasifikaciji, izvršeni su kako slijedi:</t>
  </si>
  <si>
    <t>VIŠAK/MANJAK PRIHODA  (preneseni)</t>
  </si>
  <si>
    <t xml:space="preserve">VIŠAK/MANJAK PRIHODA  </t>
  </si>
  <si>
    <t xml:space="preserve">OSTVARENJE/IZVRŠENJE 
2023. </t>
  </si>
  <si>
    <t xml:space="preserve"> 3132 Doprinosi za zdravstveno osigoranje</t>
  </si>
  <si>
    <t>2024.*</t>
  </si>
  <si>
    <t>TEKUĆI PLAN 2024.*</t>
  </si>
  <si>
    <t xml:space="preserve">OSTVARENJE/IZVRŠENJE 2024. </t>
  </si>
  <si>
    <t xml:space="preserve">OSTVARENJE/ IZVRŠENJE 2023. </t>
  </si>
  <si>
    <t xml:space="preserve"> REBALANS 2024.*</t>
  </si>
  <si>
    <t>Izvršenje 2023. (1)</t>
  </si>
  <si>
    <t>Rebalans 2024. (2)</t>
  </si>
  <si>
    <t>Tekući plan 2024. (3)</t>
  </si>
  <si>
    <t>Izvršenje 2024. (4)</t>
  </si>
  <si>
    <t xml:space="preserve">IZVRŠENJE 2024. </t>
  </si>
  <si>
    <t>TEKUĆI PLAN 2024.**</t>
  </si>
  <si>
    <t xml:space="preserve">OSTVARENJE/IZVRŠENJE 
2024. </t>
  </si>
  <si>
    <t>REBALANS 2024.*</t>
  </si>
  <si>
    <t xml:space="preserve">OSTVARENJE/IZVRŠENJE 
2023.. </t>
  </si>
  <si>
    <t>OSTVARENJE/IZVRŠENJE 
2024.</t>
  </si>
  <si>
    <t>Nematerijalna imovina</t>
  </si>
  <si>
    <t>Materijalna imovina-prirodna bogatstva</t>
  </si>
  <si>
    <t>Licence</t>
  </si>
  <si>
    <t>4222 Komunikacijska oprema</t>
  </si>
  <si>
    <t>4123 Licence</t>
  </si>
  <si>
    <t>Rashodi za nabavu proizvedene dugotrajne imovine</t>
  </si>
  <si>
    <t>U Varaždinu, 31.03.2025. godine</t>
  </si>
  <si>
    <t>Temeljem odredbi članka 86. Zakona o proračunu (Narodne novine br. 144/2021), članka 52. Pravilnika o polugodišnjem i godišnjem izvještaju o izvršenju proračuna i financijskog plana (Narodne novine br. 85/2023), članka 29. Odluke o izvršavanju Proračuna Varaždinske županije za 2024. godinu (Službeni vjesnik Varaždinske županije br. 104/24) i članka 71. Statuta Strojarske i prometne škole, Školski odbor na sjednici održanoj 31.03.2025. godine, donosi:</t>
  </si>
  <si>
    <t xml:space="preserve">              Prijedlog izvještaja o izvršenju Financijskog plana za 2024. godinu  stupa na snagu danom donošenja, a objavljuje se </t>
  </si>
  <si>
    <t xml:space="preserve">                 na web stranici STROJARSKE I PROMETNE ŠKOLE</t>
  </si>
  <si>
    <t>PRIJEDLOG IZVJEŠTAJA O IZVRŠENJU FINANCIJSKOG PLANA STROJARSKE I PROMETNE ŠKOLE ZA 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</si>
</sst>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b/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Verdana"/>
      <family val="2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name val="Verdan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2" fillId="0" borderId="0" xfId="0" applyFont="1"/>
    <xf numFmtId="0" fontId="0" fillId="0" borderId="3" xfId="0" applyBorder="1"/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/>
    </xf>
    <xf numFmtId="0" fontId="13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3" borderId="0" xfId="0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5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8" fillId="0" borderId="3" xfId="0" applyFont="1" applyBorder="1"/>
    <xf numFmtId="0" fontId="20" fillId="0" borderId="6" xfId="0" applyFont="1" applyBorder="1" applyAlignment="1">
      <alignment horizontal="center" vertical="center" wrapText="1" indent="1"/>
    </xf>
    <xf numFmtId="0" fontId="21" fillId="4" borderId="7" xfId="0" applyFont="1" applyFill="1" applyBorder="1" applyAlignment="1">
      <alignment horizontal="left" wrapText="1" indent="1"/>
    </xf>
    <xf numFmtId="0" fontId="16" fillId="5" borderId="7" xfId="0" applyFont="1" applyFill="1" applyBorder="1" applyAlignment="1">
      <alignment horizontal="left" wrapText="1" indent="3"/>
    </xf>
    <xf numFmtId="4" fontId="16" fillId="5" borderId="7" xfId="0" applyNumberFormat="1" applyFont="1" applyFill="1" applyBorder="1" applyAlignment="1">
      <alignment horizontal="right" wrapText="1" indent="1"/>
    </xf>
    <xf numFmtId="4" fontId="23" fillId="5" borderId="7" xfId="0" applyNumberFormat="1" applyFont="1" applyFill="1" applyBorder="1" applyAlignment="1">
      <alignment horizontal="right" wrapText="1" indent="1"/>
    </xf>
    <xf numFmtId="4" fontId="0" fillId="0" borderId="0" xfId="0" applyNumberFormat="1" applyAlignment="1">
      <alignment horizontal="right"/>
    </xf>
    <xf numFmtId="4" fontId="20" fillId="0" borderId="6" xfId="0" applyNumberFormat="1" applyFont="1" applyBorder="1" applyAlignment="1">
      <alignment horizontal="right" vertical="center" wrapText="1" indent="1"/>
    </xf>
    <xf numFmtId="4" fontId="21" fillId="4" borderId="7" xfId="0" applyNumberFormat="1" applyFont="1" applyFill="1" applyBorder="1" applyAlignment="1">
      <alignment horizontal="right" wrapText="1" indent="1"/>
    </xf>
    <xf numFmtId="4" fontId="22" fillId="4" borderId="7" xfId="0" applyNumberFormat="1" applyFont="1" applyFill="1" applyBorder="1" applyAlignment="1">
      <alignment horizontal="right" wrapText="1" indent="1"/>
    </xf>
    <xf numFmtId="0" fontId="25" fillId="2" borderId="0" xfId="0" applyFont="1" applyFill="1" applyAlignment="1">
      <alignment horizontal="center"/>
    </xf>
    <xf numFmtId="164" fontId="25" fillId="2" borderId="0" xfId="0" applyNumberFormat="1" applyFont="1" applyFill="1" applyAlignment="1">
      <alignment horizontal="center"/>
    </xf>
    <xf numFmtId="0" fontId="27" fillId="2" borderId="0" xfId="0" applyFont="1" applyFill="1"/>
    <xf numFmtId="164" fontId="27" fillId="2" borderId="0" xfId="0" applyNumberFormat="1" applyFont="1" applyFill="1"/>
    <xf numFmtId="0" fontId="27" fillId="0" borderId="0" xfId="0" applyFont="1"/>
    <xf numFmtId="0" fontId="29" fillId="0" borderId="6" xfId="0" applyFont="1" applyBorder="1" applyAlignment="1">
      <alignment horizontal="center" vertical="center" wrapText="1" indent="1"/>
    </xf>
    <xf numFmtId="0" fontId="8" fillId="5" borderId="7" xfId="0" applyFont="1" applyFill="1" applyBorder="1" applyAlignment="1">
      <alignment horizontal="left" wrapText="1" indent="1"/>
    </xf>
    <xf numFmtId="4" fontId="8" fillId="5" borderId="7" xfId="0" applyNumberFormat="1" applyFont="1" applyFill="1" applyBorder="1" applyAlignment="1">
      <alignment horizontal="right" wrapText="1" indent="1"/>
    </xf>
    <xf numFmtId="0" fontId="6" fillId="5" borderId="7" xfId="0" applyFont="1" applyFill="1" applyBorder="1" applyAlignment="1">
      <alignment horizontal="left" wrapText="1" indent="1"/>
    </xf>
    <xf numFmtId="0" fontId="6" fillId="5" borderId="7" xfId="0" applyFont="1" applyFill="1" applyBorder="1" applyAlignment="1">
      <alignment horizontal="left" wrapText="1" indent="3"/>
    </xf>
    <xf numFmtId="0" fontId="8" fillId="5" borderId="7" xfId="0" applyFont="1" applyFill="1" applyBorder="1" applyAlignment="1">
      <alignment horizontal="left" wrapText="1" indent="4"/>
    </xf>
    <xf numFmtId="0" fontId="6" fillId="5" borderId="7" xfId="0" applyFont="1" applyFill="1" applyBorder="1" applyAlignment="1">
      <alignment horizontal="left" wrapText="1" indent="5"/>
    </xf>
    <xf numFmtId="0" fontId="6" fillId="5" borderId="0" xfId="0" applyFont="1" applyFill="1" applyAlignment="1">
      <alignment horizontal="left" wrapText="1" indent="5"/>
    </xf>
    <xf numFmtId="0" fontId="6" fillId="5" borderId="0" xfId="0" applyFont="1" applyFill="1" applyAlignment="1">
      <alignment horizontal="left" wrapText="1" indent="1"/>
    </xf>
    <xf numFmtId="4" fontId="6" fillId="5" borderId="7" xfId="0" applyNumberFormat="1" applyFont="1" applyFill="1" applyBorder="1" applyAlignment="1">
      <alignment wrapText="1"/>
    </xf>
    <xf numFmtId="4" fontId="8" fillId="5" borderId="7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 indent="3"/>
    </xf>
    <xf numFmtId="4" fontId="6" fillId="2" borderId="7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horizontal="left" wrapText="1" indent="4"/>
    </xf>
    <xf numFmtId="4" fontId="8" fillId="2" borderId="7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 indent="5"/>
    </xf>
    <xf numFmtId="0" fontId="25" fillId="2" borderId="0" xfId="0" applyFont="1" applyFill="1"/>
    <xf numFmtId="0" fontId="6" fillId="5" borderId="0" xfId="0" applyFont="1" applyFill="1" applyAlignment="1">
      <alignment wrapText="1"/>
    </xf>
    <xf numFmtId="4" fontId="6" fillId="5" borderId="0" xfId="0" applyNumberFormat="1" applyFont="1" applyFill="1" applyAlignment="1">
      <alignment wrapText="1"/>
    </xf>
    <xf numFmtId="4" fontId="8" fillId="6" borderId="7" xfId="0" applyNumberFormat="1" applyFont="1" applyFill="1" applyBorder="1" applyAlignment="1">
      <alignment horizontal="right" wrapText="1" indent="1"/>
    </xf>
    <xf numFmtId="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 applyAlignment="1">
      <alignment horizontal="right"/>
    </xf>
    <xf numFmtId="4" fontId="20" fillId="2" borderId="6" xfId="0" applyNumberFormat="1" applyFont="1" applyFill="1" applyBorder="1" applyAlignment="1">
      <alignment horizontal="right" vertical="center" wrapText="1" indent="1"/>
    </xf>
    <xf numFmtId="4" fontId="16" fillId="2" borderId="7" xfId="0" applyNumberFormat="1" applyFont="1" applyFill="1" applyBorder="1" applyAlignment="1">
      <alignment horizontal="right" wrapText="1" indent="1"/>
    </xf>
    <xf numFmtId="4" fontId="21" fillId="7" borderId="7" xfId="0" applyNumberFormat="1" applyFont="1" applyFill="1" applyBorder="1" applyAlignment="1">
      <alignment horizontal="right" wrapText="1" indent="1"/>
    </xf>
    <xf numFmtId="0" fontId="6" fillId="2" borderId="7" xfId="0" applyFont="1" applyFill="1" applyBorder="1" applyAlignment="1">
      <alignment horizontal="left" wrapText="1" indent="1"/>
    </xf>
    <xf numFmtId="4" fontId="0" fillId="2" borderId="3" xfId="0" applyNumberFormat="1" applyFill="1" applyBorder="1"/>
    <xf numFmtId="4" fontId="8" fillId="6" borderId="7" xfId="0" applyNumberFormat="1" applyFont="1" applyFill="1" applyBorder="1" applyAlignment="1">
      <alignment wrapText="1"/>
    </xf>
    <xf numFmtId="0" fontId="8" fillId="6" borderId="7" xfId="0" applyFont="1" applyFill="1" applyBorder="1" applyAlignment="1">
      <alignment horizontal="left" wrapText="1" indent="1"/>
    </xf>
    <xf numFmtId="0" fontId="8" fillId="5" borderId="7" xfId="0" applyFont="1" applyFill="1" applyBorder="1" applyAlignment="1">
      <alignment horizontal="left" wrapText="1"/>
    </xf>
    <xf numFmtId="4" fontId="21" fillId="9" borderId="7" xfId="0" applyNumberFormat="1" applyFont="1" applyFill="1" applyBorder="1" applyAlignment="1">
      <alignment horizontal="right" wrapText="1" indent="1"/>
    </xf>
    <xf numFmtId="0" fontId="24" fillId="8" borderId="7" xfId="0" applyFont="1" applyFill="1" applyBorder="1" applyAlignment="1">
      <alignment horizontal="left" wrapText="1" indent="2"/>
    </xf>
    <xf numFmtId="4" fontId="24" fillId="8" borderId="7" xfId="0" applyNumberFormat="1" applyFont="1" applyFill="1" applyBorder="1" applyAlignment="1">
      <alignment horizontal="right" wrapText="1" indent="1"/>
    </xf>
    <xf numFmtId="4" fontId="16" fillId="8" borderId="7" xfId="0" applyNumberFormat="1" applyFont="1" applyFill="1" applyBorder="1" applyAlignment="1">
      <alignment horizontal="right" wrapText="1" indent="1"/>
    </xf>
    <xf numFmtId="4" fontId="23" fillId="8" borderId="7" xfId="0" applyNumberFormat="1" applyFont="1" applyFill="1" applyBorder="1" applyAlignment="1">
      <alignment horizontal="right" wrapText="1" indent="1"/>
    </xf>
    <xf numFmtId="0" fontId="8" fillId="10" borderId="7" xfId="0" applyFont="1" applyFill="1" applyBorder="1" applyAlignment="1">
      <alignment horizontal="left" wrapText="1" indent="1"/>
    </xf>
    <xf numFmtId="4" fontId="8" fillId="10" borderId="7" xfId="0" applyNumberFormat="1" applyFont="1" applyFill="1" applyBorder="1" applyAlignment="1">
      <alignment wrapText="1"/>
    </xf>
    <xf numFmtId="4" fontId="8" fillId="10" borderId="7" xfId="0" applyNumberFormat="1" applyFont="1" applyFill="1" applyBorder="1" applyAlignment="1">
      <alignment horizontal="right" wrapText="1" indent="1"/>
    </xf>
    <xf numFmtId="0" fontId="34" fillId="0" borderId="0" xfId="0" applyFont="1"/>
    <xf numFmtId="0" fontId="3" fillId="11" borderId="0" xfId="0" applyFont="1" applyFill="1" applyAlignment="1">
      <alignment horizontal="center" vertical="center" wrapText="1"/>
    </xf>
    <xf numFmtId="0" fontId="3" fillId="11" borderId="0" xfId="0" applyFont="1" applyFill="1"/>
    <xf numFmtId="3" fontId="4" fillId="11" borderId="0" xfId="0" applyNumberFormat="1" applyFont="1" applyFill="1" applyAlignment="1">
      <alignment horizontal="right"/>
    </xf>
    <xf numFmtId="0" fontId="35" fillId="11" borderId="0" xfId="0" applyFont="1" applyFill="1"/>
    <xf numFmtId="4" fontId="8" fillId="0" borderId="0" xfId="0" quotePrefix="1" applyNumberFormat="1" applyFont="1" applyAlignment="1">
      <alignment horizontal="right" wrapText="1"/>
    </xf>
    <xf numFmtId="4" fontId="8" fillId="11" borderId="5" xfId="0" applyNumberFormat="1" applyFont="1" applyFill="1" applyBorder="1" applyAlignment="1">
      <alignment horizontal="right" vertical="top" wrapText="1"/>
    </xf>
    <xf numFmtId="4" fontId="0" fillId="2" borderId="0" xfId="0" applyNumberFormat="1" applyFill="1"/>
    <xf numFmtId="0" fontId="10" fillId="0" borderId="0" xfId="0" applyFont="1"/>
    <xf numFmtId="4" fontId="10" fillId="11" borderId="5" xfId="0" applyNumberFormat="1" applyFont="1" applyFill="1" applyBorder="1" applyAlignment="1">
      <alignment horizontal="right" wrapText="1"/>
    </xf>
    <xf numFmtId="4" fontId="10" fillId="11" borderId="5" xfId="0" applyNumberFormat="1" applyFont="1" applyFill="1" applyBorder="1" applyAlignment="1">
      <alignment horizontal="right"/>
    </xf>
    <xf numFmtId="4" fontId="8" fillId="12" borderId="7" xfId="0" applyNumberFormat="1" applyFont="1" applyFill="1" applyBorder="1" applyAlignment="1">
      <alignment horizontal="right" wrapText="1" indent="1"/>
    </xf>
    <xf numFmtId="4" fontId="8" fillId="12" borderId="7" xfId="0" applyNumberFormat="1" applyFont="1" applyFill="1" applyBorder="1" applyAlignment="1">
      <alignment wrapText="1"/>
    </xf>
    <xf numFmtId="4" fontId="6" fillId="5" borderId="0" xfId="0" applyNumberFormat="1" applyFont="1" applyFill="1" applyAlignment="1">
      <alignment horizontal="left" wrapText="1" indent="1"/>
    </xf>
    <xf numFmtId="0" fontId="36" fillId="0" borderId="6" xfId="0" applyFont="1" applyBorder="1" applyAlignment="1">
      <alignment horizontal="center" vertical="center" wrapText="1" indent="1"/>
    </xf>
    <xf numFmtId="0" fontId="36" fillId="0" borderId="6" xfId="0" applyFont="1" applyBorder="1" applyAlignment="1">
      <alignment vertical="center" wrapText="1"/>
    </xf>
    <xf numFmtId="0" fontId="28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7" fillId="2" borderId="0" xfId="0" applyFont="1" applyFill="1" applyAlignment="1"/>
    <xf numFmtId="164" fontId="27" fillId="2" borderId="0" xfId="0" applyNumberFormat="1" applyFont="1" applyFill="1" applyAlignment="1"/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34" fillId="0" borderId="0" xfId="0" applyFont="1"/>
    <xf numFmtId="0" fontId="8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5" fillId="11" borderId="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left" vertical="center" wrapText="1"/>
    </xf>
    <xf numFmtId="0" fontId="35" fillId="11" borderId="8" xfId="0" applyFont="1" applyFill="1" applyBorder="1" applyAlignment="1">
      <alignment wrapText="1"/>
    </xf>
    <xf numFmtId="0" fontId="33" fillId="2" borderId="0" xfId="0" applyFont="1" applyFill="1" applyAlignment="1">
      <alignment horizontal="justify" wrapText="1"/>
    </xf>
    <xf numFmtId="0" fontId="8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31" fillId="11" borderId="5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15" fillId="0" borderId="5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/>
    <xf numFmtId="0" fontId="28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tabSelected="1" zoomScale="90" zoomScaleNormal="90" workbookViewId="0">
      <selection activeCell="B3" sqref="B3:L3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60.6" customHeight="1" x14ac:dyDescent="0.3">
      <c r="B1" s="122" t="s">
        <v>320</v>
      </c>
      <c r="C1" s="122"/>
      <c r="D1" s="122"/>
      <c r="E1" s="122"/>
      <c r="F1" s="122"/>
      <c r="G1" s="122"/>
      <c r="H1" s="122"/>
      <c r="I1" s="123"/>
      <c r="J1" s="123"/>
      <c r="K1" s="123"/>
    </row>
    <row r="3" spans="2:12" ht="42" customHeight="1" x14ac:dyDescent="0.3">
      <c r="B3" s="136" t="s">
        <v>323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12" ht="18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2:12" ht="15.75" customHeight="1" x14ac:dyDescent="0.3">
      <c r="B5" s="136" t="s">
        <v>10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36" customHeight="1" x14ac:dyDescent="0.3">
      <c r="B6" s="146"/>
      <c r="C6" s="146"/>
      <c r="D6" s="146"/>
      <c r="E6" s="2"/>
      <c r="F6" s="2"/>
      <c r="G6" s="2"/>
      <c r="H6" s="2"/>
      <c r="I6" s="2"/>
      <c r="J6" s="3"/>
      <c r="K6" s="3"/>
    </row>
    <row r="7" spans="2:12" ht="18" customHeight="1" x14ac:dyDescent="0.3">
      <c r="B7" s="136" t="s">
        <v>53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2:12" ht="18" customHeight="1" x14ac:dyDescent="0.3">
      <c r="B8" s="30"/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3">
      <c r="B9" s="155" t="s">
        <v>54</v>
      </c>
      <c r="C9" s="155"/>
      <c r="D9" s="155"/>
      <c r="E9" s="155"/>
      <c r="F9" s="155"/>
      <c r="G9" s="4"/>
      <c r="H9" s="4"/>
      <c r="I9" s="4"/>
      <c r="J9" s="4"/>
      <c r="K9" s="14"/>
    </row>
    <row r="10" spans="2:12" ht="26.4" x14ac:dyDescent="0.3">
      <c r="B10" s="156" t="s">
        <v>5</v>
      </c>
      <c r="C10" s="157"/>
      <c r="D10" s="157"/>
      <c r="E10" s="157"/>
      <c r="F10" s="158"/>
      <c r="G10" s="18" t="s">
        <v>296</v>
      </c>
      <c r="H10" s="1" t="s">
        <v>298</v>
      </c>
      <c r="I10" s="1" t="s">
        <v>299</v>
      </c>
      <c r="J10" s="18" t="s">
        <v>300</v>
      </c>
      <c r="K10" s="1" t="s">
        <v>15</v>
      </c>
      <c r="L10" s="1" t="s">
        <v>46</v>
      </c>
    </row>
    <row r="11" spans="2:12" s="21" customFormat="1" ht="10.199999999999999" x14ac:dyDescent="0.2">
      <c r="B11" s="151">
        <v>1</v>
      </c>
      <c r="C11" s="151"/>
      <c r="D11" s="151"/>
      <c r="E11" s="151"/>
      <c r="F11" s="152"/>
      <c r="G11" s="20">
        <v>2</v>
      </c>
      <c r="H11" s="19">
        <v>3</v>
      </c>
      <c r="I11" s="19">
        <v>4</v>
      </c>
      <c r="J11" s="19">
        <v>5</v>
      </c>
      <c r="K11" s="19" t="s">
        <v>17</v>
      </c>
      <c r="L11" s="19" t="s">
        <v>18</v>
      </c>
    </row>
    <row r="12" spans="2:12" x14ac:dyDescent="0.3">
      <c r="B12" s="153" t="s">
        <v>148</v>
      </c>
      <c r="C12" s="142"/>
      <c r="D12" s="142"/>
      <c r="E12" s="142"/>
      <c r="F12" s="154"/>
      <c r="G12" s="36"/>
      <c r="H12" s="36"/>
      <c r="I12" s="36"/>
      <c r="J12" s="36"/>
      <c r="K12" s="36"/>
      <c r="L12" s="36"/>
    </row>
    <row r="13" spans="2:12" x14ac:dyDescent="0.3">
      <c r="B13" s="124" t="s">
        <v>47</v>
      </c>
      <c r="C13" s="138"/>
      <c r="D13" s="138"/>
      <c r="E13" s="138"/>
      <c r="F13" s="150"/>
      <c r="G13" s="35">
        <v>2852483.31</v>
      </c>
      <c r="H13" s="40">
        <f t="shared" ref="H13:H16" si="0">I13</f>
        <v>3202598</v>
      </c>
      <c r="I13" s="35">
        <v>3202598</v>
      </c>
      <c r="J13" s="35">
        <v>3403367.52</v>
      </c>
      <c r="K13" s="35">
        <f>J13/G13*100</f>
        <v>119.3124428833205</v>
      </c>
      <c r="L13" s="35">
        <f>J13/I13*100</f>
        <v>106.26895788981321</v>
      </c>
    </row>
    <row r="14" spans="2:12" x14ac:dyDescent="0.3">
      <c r="B14" s="149" t="s">
        <v>52</v>
      </c>
      <c r="C14" s="150"/>
      <c r="D14" s="150"/>
      <c r="E14" s="150"/>
      <c r="F14" s="150"/>
      <c r="G14" s="35">
        <v>5951</v>
      </c>
      <c r="H14" s="40">
        <f t="shared" si="0"/>
        <v>1000</v>
      </c>
      <c r="I14" s="35">
        <v>1000</v>
      </c>
      <c r="J14" s="35">
        <v>518</v>
      </c>
      <c r="K14" s="35">
        <f>J14/G14*100</f>
        <v>8.7044194253066713</v>
      </c>
      <c r="L14" s="35">
        <f t="shared" ref="L14:L16" si="1">J14/I14*100</f>
        <v>51.800000000000004</v>
      </c>
    </row>
    <row r="15" spans="2:12" x14ac:dyDescent="0.3">
      <c r="B15" s="137" t="s">
        <v>48</v>
      </c>
      <c r="C15" s="138"/>
      <c r="D15" s="138"/>
      <c r="E15" s="138"/>
      <c r="F15" s="138"/>
      <c r="G15" s="35">
        <v>2657118.7000000002</v>
      </c>
      <c r="H15" s="40">
        <f t="shared" si="0"/>
        <v>3106396</v>
      </c>
      <c r="I15" s="35">
        <v>3106396</v>
      </c>
      <c r="J15" s="35">
        <v>3176187.92</v>
      </c>
      <c r="K15" s="35">
        <f>J15/G15*100</f>
        <v>119.53504071910675</v>
      </c>
      <c r="L15" s="35">
        <f t="shared" si="1"/>
        <v>102.24671677403654</v>
      </c>
    </row>
    <row r="16" spans="2:12" x14ac:dyDescent="0.3">
      <c r="B16" s="149" t="s">
        <v>49</v>
      </c>
      <c r="C16" s="150"/>
      <c r="D16" s="150"/>
      <c r="E16" s="150"/>
      <c r="F16" s="150"/>
      <c r="G16" s="35">
        <v>183175.42</v>
      </c>
      <c r="H16" s="40">
        <f t="shared" si="0"/>
        <v>170853</v>
      </c>
      <c r="I16" s="35">
        <v>170853</v>
      </c>
      <c r="J16" s="35">
        <v>158612.41</v>
      </c>
      <c r="K16" s="35">
        <f>J16/G16*100</f>
        <v>86.590444285592454</v>
      </c>
      <c r="L16" s="35">
        <f t="shared" si="1"/>
        <v>92.835601364916045</v>
      </c>
    </row>
    <row r="17" spans="1:43" x14ac:dyDescent="0.3">
      <c r="B17" s="141" t="s">
        <v>55</v>
      </c>
      <c r="C17" s="142"/>
      <c r="D17" s="142"/>
      <c r="E17" s="142"/>
      <c r="F17" s="142"/>
      <c r="G17" s="36">
        <f>G13+G14-G15-G16</f>
        <v>18140.189999999857</v>
      </c>
      <c r="H17" s="36">
        <f t="shared" ref="H17:J17" si="2">H13+H14-H15-H16</f>
        <v>-73651</v>
      </c>
      <c r="I17" s="36">
        <f t="shared" si="2"/>
        <v>-73651</v>
      </c>
      <c r="J17" s="36">
        <f t="shared" si="2"/>
        <v>69085.19000000009</v>
      </c>
      <c r="K17" s="36"/>
      <c r="L17" s="36"/>
    </row>
    <row r="18" spans="1:43" s="101" customFormat="1" ht="18" customHeight="1" x14ac:dyDescent="0.3">
      <c r="B18" s="127" t="s">
        <v>283</v>
      </c>
      <c r="C18" s="127"/>
      <c r="D18" s="127"/>
      <c r="E18" s="127"/>
      <c r="F18" s="127"/>
      <c r="G18" s="102"/>
      <c r="H18" s="102"/>
      <c r="I18" s="103"/>
      <c r="J18" s="103"/>
      <c r="K18" s="103"/>
      <c r="L18" s="103"/>
    </row>
    <row r="19" spans="1:43" ht="15.75" customHeight="1" x14ac:dyDescent="0.3">
      <c r="A19" s="21"/>
      <c r="B19" s="124" t="s">
        <v>50</v>
      </c>
      <c r="C19" s="147"/>
      <c r="D19" s="147"/>
      <c r="E19" s="147"/>
      <c r="F19" s="148"/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</row>
    <row r="20" spans="1:43" x14ac:dyDescent="0.3">
      <c r="A20" s="21"/>
      <c r="B20" s="124" t="s">
        <v>51</v>
      </c>
      <c r="C20" s="138"/>
      <c r="D20" s="138"/>
      <c r="E20" s="138"/>
      <c r="F20" s="138"/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</row>
    <row r="21" spans="1:43" x14ac:dyDescent="0.3">
      <c r="A21" s="21"/>
      <c r="B21" s="124" t="s">
        <v>284</v>
      </c>
      <c r="C21" s="125"/>
      <c r="D21" s="125"/>
      <c r="E21" s="125"/>
      <c r="F21" s="126"/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</row>
    <row r="22" spans="1:43" s="101" customFormat="1" ht="18" customHeight="1" x14ac:dyDescent="0.3">
      <c r="B22" s="127" t="s">
        <v>291</v>
      </c>
      <c r="C22" s="127"/>
      <c r="D22" s="127"/>
      <c r="E22" s="127"/>
      <c r="F22" s="127"/>
      <c r="G22" s="102"/>
      <c r="H22" s="102"/>
      <c r="I22" s="103"/>
      <c r="J22" s="103"/>
      <c r="K22" s="103"/>
      <c r="L22" s="103"/>
    </row>
    <row r="23" spans="1:43" x14ac:dyDescent="0.3">
      <c r="A23" s="21"/>
      <c r="B23" s="124" t="s">
        <v>292</v>
      </c>
      <c r="C23" s="125"/>
      <c r="D23" s="125"/>
      <c r="E23" s="125"/>
      <c r="F23" s="126"/>
      <c r="G23" s="35">
        <f>G13+G14</f>
        <v>2858434.31</v>
      </c>
      <c r="H23" s="35">
        <f t="shared" ref="H23:J23" si="3">H13+H14</f>
        <v>3203598</v>
      </c>
      <c r="I23" s="35">
        <v>3203598</v>
      </c>
      <c r="J23" s="35">
        <f t="shared" si="3"/>
        <v>3403885.52</v>
      </c>
      <c r="K23" s="35">
        <f t="shared" ref="K23:K24" si="4">J23/G23*100</f>
        <v>119.08216704829574</v>
      </c>
      <c r="L23" s="35">
        <f t="shared" ref="L23:L24" si="5">J23/I23*100</f>
        <v>106.2519554575824</v>
      </c>
    </row>
    <row r="24" spans="1:43" x14ac:dyDescent="0.3">
      <c r="A24" s="21"/>
      <c r="B24" s="124" t="s">
        <v>285</v>
      </c>
      <c r="C24" s="125"/>
      <c r="D24" s="125"/>
      <c r="E24" s="125"/>
      <c r="F24" s="126"/>
      <c r="G24" s="35">
        <f>G15+G16</f>
        <v>2840294.12</v>
      </c>
      <c r="H24" s="35">
        <f t="shared" ref="H24:J24" si="6">H15+H16</f>
        <v>3277249</v>
      </c>
      <c r="I24" s="35">
        <v>3277249</v>
      </c>
      <c r="J24" s="35">
        <f t="shared" si="6"/>
        <v>3334800.33</v>
      </c>
      <c r="K24" s="35">
        <f t="shared" si="4"/>
        <v>117.4103874143851</v>
      </c>
      <c r="L24" s="35">
        <f t="shared" si="5"/>
        <v>101.75608658359496</v>
      </c>
    </row>
    <row r="25" spans="1:43" s="32" customFormat="1" ht="15" customHeight="1" x14ac:dyDescent="0.3">
      <c r="A25" s="21"/>
      <c r="B25" s="128" t="s">
        <v>286</v>
      </c>
      <c r="C25" s="129"/>
      <c r="D25" s="129"/>
      <c r="E25" s="129"/>
      <c r="F25" s="130"/>
      <c r="G25" s="40">
        <f>G23-G24</f>
        <v>18140.189999999944</v>
      </c>
      <c r="H25" s="40">
        <f t="shared" ref="H25:J25" si="7">H23-H24</f>
        <v>-73651</v>
      </c>
      <c r="I25" s="40">
        <f t="shared" si="7"/>
        <v>-73651</v>
      </c>
      <c r="J25" s="40">
        <f t="shared" si="7"/>
        <v>69085.189999999944</v>
      </c>
      <c r="K25" s="35"/>
      <c r="L25" s="4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32" customFormat="1" ht="15" customHeight="1" x14ac:dyDescent="0.3">
      <c r="A26" s="21"/>
      <c r="B26" s="128" t="s">
        <v>287</v>
      </c>
      <c r="C26" s="129"/>
      <c r="D26" s="129"/>
      <c r="E26" s="129"/>
      <c r="F26" s="130"/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x14ac:dyDescent="0.3">
      <c r="A27" s="21"/>
      <c r="B27" s="143" t="s">
        <v>288</v>
      </c>
      <c r="C27" s="144"/>
      <c r="D27" s="144"/>
      <c r="E27" s="144"/>
      <c r="F27" s="145"/>
      <c r="G27" s="40">
        <v>55512.55</v>
      </c>
      <c r="H27" s="40"/>
      <c r="I27" s="40"/>
      <c r="J27" s="40">
        <v>73652.740000000005</v>
      </c>
      <c r="K27" s="40"/>
      <c r="L27" s="40"/>
    </row>
    <row r="28" spans="1:43" ht="15.6" x14ac:dyDescent="0.3">
      <c r="B28" s="131" t="s">
        <v>289</v>
      </c>
      <c r="C28" s="132"/>
      <c r="D28" s="132"/>
      <c r="E28" s="132"/>
      <c r="F28" s="132"/>
      <c r="G28" s="104"/>
      <c r="H28" s="104"/>
      <c r="I28" s="104"/>
      <c r="J28" s="104"/>
      <c r="K28" s="104"/>
      <c r="L28" s="105"/>
    </row>
    <row r="29" spans="1:43" s="101" customFormat="1" ht="15.6" customHeight="1" x14ac:dyDescent="0.3">
      <c r="B29" s="134" t="s">
        <v>294</v>
      </c>
      <c r="C29" s="135"/>
      <c r="D29" s="135"/>
      <c r="E29" s="135"/>
      <c r="F29" s="135"/>
      <c r="G29" s="106">
        <v>55512.55</v>
      </c>
      <c r="H29" s="106">
        <v>73651</v>
      </c>
      <c r="I29" s="106">
        <v>73651</v>
      </c>
      <c r="J29" s="106">
        <v>52595.32</v>
      </c>
      <c r="K29" s="106"/>
      <c r="L29" s="106"/>
    </row>
    <row r="30" spans="1:43" s="109" customFormat="1" x14ac:dyDescent="0.3">
      <c r="B30" s="139" t="s">
        <v>295</v>
      </c>
      <c r="C30" s="140"/>
      <c r="D30" s="140"/>
      <c r="E30" s="140"/>
      <c r="F30" s="140"/>
      <c r="G30" s="110">
        <f>G29+G17</f>
        <v>73652.73999999986</v>
      </c>
      <c r="H30" s="107">
        <v>0</v>
      </c>
      <c r="I30" s="107">
        <v>0</v>
      </c>
      <c r="J30" s="107">
        <f>J29+J25</f>
        <v>121680.50999999995</v>
      </c>
      <c r="K30" s="107"/>
      <c r="L30" s="111"/>
    </row>
    <row r="31" spans="1:43" ht="40.799999999999997" customHeight="1" x14ac:dyDescent="0.3">
      <c r="B31" s="133" t="s">
        <v>290</v>
      </c>
      <c r="C31" s="133"/>
      <c r="D31" s="133"/>
      <c r="E31" s="133"/>
      <c r="F31" s="133"/>
      <c r="G31" s="133"/>
      <c r="H31" s="133"/>
    </row>
    <row r="52" spans="6:12" ht="15.6" x14ac:dyDescent="0.3">
      <c r="F52" s="121"/>
      <c r="G52" s="121"/>
      <c r="H52" s="121"/>
      <c r="I52" s="121"/>
      <c r="J52" s="121"/>
      <c r="K52" s="121"/>
      <c r="L52" s="121"/>
    </row>
  </sheetData>
  <mergeCells count="29">
    <mergeCell ref="B17:F17"/>
    <mergeCell ref="B27:F27"/>
    <mergeCell ref="B6:D6"/>
    <mergeCell ref="B20:F20"/>
    <mergeCell ref="B25:F25"/>
    <mergeCell ref="B19:F19"/>
    <mergeCell ref="B16:F16"/>
    <mergeCell ref="B11:F11"/>
    <mergeCell ref="B12:F12"/>
    <mergeCell ref="B13:F13"/>
    <mergeCell ref="B9:F9"/>
    <mergeCell ref="B10:F10"/>
    <mergeCell ref="B14:F14"/>
    <mergeCell ref="F52:L52"/>
    <mergeCell ref="B1:K1"/>
    <mergeCell ref="B21:F21"/>
    <mergeCell ref="B22:F22"/>
    <mergeCell ref="B23:F23"/>
    <mergeCell ref="B24:F24"/>
    <mergeCell ref="B26:F26"/>
    <mergeCell ref="B28:F28"/>
    <mergeCell ref="B31:H31"/>
    <mergeCell ref="B29:F29"/>
    <mergeCell ref="B3:L3"/>
    <mergeCell ref="B5:L5"/>
    <mergeCell ref="B7:L7"/>
    <mergeCell ref="B15:F15"/>
    <mergeCell ref="B30:F30"/>
    <mergeCell ref="B18:F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6"/>
  <sheetViews>
    <sheetView zoomScaleNormal="100" workbookViewId="0">
      <selection activeCell="F134" sqref="F13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style="37" customWidth="1"/>
    <col min="7" max="8" width="14.6640625" customWidth="1"/>
    <col min="9" max="9" width="14.6640625" style="83" customWidth="1"/>
    <col min="10" max="10" width="14.6640625" customWidth="1"/>
    <col min="11" max="12" width="10.7773437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82"/>
      <c r="J1" s="2"/>
      <c r="K1" s="2"/>
    </row>
    <row r="2" spans="2:12" ht="15.75" customHeight="1" x14ac:dyDescent="0.3">
      <c r="B2" s="136" t="s">
        <v>10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7.399999999999999" x14ac:dyDescent="0.3">
      <c r="B3" s="2"/>
      <c r="C3" s="2"/>
      <c r="D3" s="2"/>
      <c r="E3" s="2"/>
      <c r="F3" s="2"/>
      <c r="G3" s="2"/>
      <c r="H3" s="2"/>
      <c r="I3" s="82"/>
      <c r="J3" s="3"/>
      <c r="K3" s="3"/>
    </row>
    <row r="4" spans="2:12" ht="18" customHeight="1" x14ac:dyDescent="0.3">
      <c r="B4" s="136" t="s">
        <v>56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7.399999999999999" x14ac:dyDescent="0.3">
      <c r="B5" s="2"/>
      <c r="C5" s="2"/>
      <c r="D5" s="2"/>
      <c r="E5" s="2"/>
      <c r="F5" s="2"/>
      <c r="G5" s="2"/>
      <c r="H5" s="2"/>
      <c r="I5" s="82"/>
      <c r="J5" s="3"/>
      <c r="K5" s="3"/>
    </row>
    <row r="6" spans="2:12" ht="15.75" customHeight="1" x14ac:dyDescent="0.3">
      <c r="B6" s="136" t="s">
        <v>16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2" ht="17.399999999999999" x14ac:dyDescent="0.3">
      <c r="B7" s="2"/>
      <c r="C7" s="2"/>
      <c r="D7" s="2"/>
      <c r="E7" s="2"/>
      <c r="F7" s="2"/>
      <c r="G7" s="2"/>
      <c r="H7" s="2"/>
      <c r="I7" s="82"/>
      <c r="J7" s="3"/>
      <c r="K7" s="3"/>
    </row>
    <row r="8" spans="2:12" ht="39.6" x14ac:dyDescent="0.3">
      <c r="B8" s="159" t="s">
        <v>5</v>
      </c>
      <c r="C8" s="160"/>
      <c r="D8" s="160"/>
      <c r="E8" s="160"/>
      <c r="F8" s="161"/>
      <c r="G8" s="33" t="s">
        <v>301</v>
      </c>
      <c r="H8" s="33" t="s">
        <v>302</v>
      </c>
      <c r="I8" s="33" t="s">
        <v>299</v>
      </c>
      <c r="J8" s="33" t="s">
        <v>300</v>
      </c>
      <c r="K8" s="33" t="s">
        <v>15</v>
      </c>
      <c r="L8" s="33" t="s">
        <v>46</v>
      </c>
    </row>
    <row r="9" spans="2:12" ht="16.5" customHeight="1" x14ac:dyDescent="0.3">
      <c r="B9" s="159">
        <v>1</v>
      </c>
      <c r="C9" s="160"/>
      <c r="D9" s="160"/>
      <c r="E9" s="160"/>
      <c r="F9" s="161"/>
      <c r="G9" s="33">
        <v>2</v>
      </c>
      <c r="H9" s="33">
        <v>3</v>
      </c>
      <c r="I9" s="33">
        <v>4</v>
      </c>
      <c r="J9" s="33">
        <v>5</v>
      </c>
      <c r="K9" s="33" t="s">
        <v>17</v>
      </c>
      <c r="L9" s="33" t="s">
        <v>18</v>
      </c>
    </row>
    <row r="10" spans="2:12" x14ac:dyDescent="0.3">
      <c r="B10" s="7"/>
      <c r="C10" s="7"/>
      <c r="D10" s="7"/>
      <c r="E10" s="7"/>
      <c r="F10" s="7" t="s">
        <v>19</v>
      </c>
      <c r="G10" s="38">
        <f t="shared" ref="G10" si="0">G11+G40</f>
        <v>2858434.31</v>
      </c>
      <c r="H10" s="38">
        <f>I10</f>
        <v>3203598</v>
      </c>
      <c r="I10" s="38">
        <f t="shared" ref="I10:J10" si="1">I11+I40</f>
        <v>3203598</v>
      </c>
      <c r="J10" s="38">
        <f t="shared" si="1"/>
        <v>3403885.5199999996</v>
      </c>
      <c r="K10" s="39">
        <f t="shared" ref="K10:K15" si="2">J10/G10*100</f>
        <v>119.08216704829573</v>
      </c>
      <c r="L10" s="39">
        <f t="shared" ref="L10:L12" si="3">J10/I10*100</f>
        <v>106.25195545758237</v>
      </c>
    </row>
    <row r="11" spans="2:12" ht="15.75" customHeight="1" x14ac:dyDescent="0.3">
      <c r="B11" s="7">
        <v>6</v>
      </c>
      <c r="C11" s="7"/>
      <c r="D11" s="7"/>
      <c r="E11" s="7"/>
      <c r="F11" s="7" t="s">
        <v>0</v>
      </c>
      <c r="G11" s="38">
        <f>G12+G22+G26+G29+G36</f>
        <v>2852483.31</v>
      </c>
      <c r="H11" s="38">
        <f t="shared" ref="H11:H37" si="4">I11</f>
        <v>3202598</v>
      </c>
      <c r="I11" s="38">
        <f t="shared" ref="I11" si="5">I12+I22+I26+I29+I36</f>
        <v>3202598</v>
      </c>
      <c r="J11" s="38">
        <f>J12+J22+J26+J29+J36</f>
        <v>3403367.5199999996</v>
      </c>
      <c r="K11" s="39">
        <f t="shared" si="2"/>
        <v>119.31244288332049</v>
      </c>
      <c r="L11" s="39">
        <f t="shared" si="3"/>
        <v>106.26895788981318</v>
      </c>
    </row>
    <row r="12" spans="2:12" ht="26.4" x14ac:dyDescent="0.3">
      <c r="B12" s="7"/>
      <c r="C12" s="11">
        <v>63</v>
      </c>
      <c r="D12" s="11"/>
      <c r="E12" s="11"/>
      <c r="F12" s="11" t="s">
        <v>20</v>
      </c>
      <c r="G12" s="38">
        <f t="shared" ref="G12" si="6">G13+G15+G18+G20</f>
        <v>2174854.5</v>
      </c>
      <c r="H12" s="38">
        <f t="shared" si="4"/>
        <v>2547611</v>
      </c>
      <c r="I12" s="38">
        <v>2547611</v>
      </c>
      <c r="J12" s="38">
        <f t="shared" ref="J12" si="7">J13+J15+J18+J20</f>
        <v>2658737.59</v>
      </c>
      <c r="K12" s="39">
        <f t="shared" si="2"/>
        <v>122.24898677129895</v>
      </c>
      <c r="L12" s="39">
        <f t="shared" si="3"/>
        <v>104.36199207806843</v>
      </c>
    </row>
    <row r="13" spans="2:12" ht="31.2" customHeight="1" x14ac:dyDescent="0.3">
      <c r="B13" s="8"/>
      <c r="C13" s="8"/>
      <c r="D13" s="8">
        <v>632</v>
      </c>
      <c r="E13" s="8"/>
      <c r="F13" s="23" t="s">
        <v>78</v>
      </c>
      <c r="G13" s="38">
        <f t="shared" ref="G13:J13" si="8">G14</f>
        <v>20130</v>
      </c>
      <c r="H13" s="38">
        <f t="shared" si="4"/>
        <v>0</v>
      </c>
      <c r="I13" s="38">
        <f t="shared" si="8"/>
        <v>0</v>
      </c>
      <c r="J13" s="38">
        <f t="shared" si="8"/>
        <v>30160</v>
      </c>
      <c r="K13" s="39"/>
      <c r="L13" s="39"/>
    </row>
    <row r="14" spans="2:12" ht="25.8" customHeight="1" x14ac:dyDescent="0.3">
      <c r="B14" s="8"/>
      <c r="C14" s="8"/>
      <c r="D14" s="9"/>
      <c r="E14" s="9">
        <v>6321</v>
      </c>
      <c r="F14" s="13" t="s">
        <v>79</v>
      </c>
      <c r="G14" s="39">
        <v>20130</v>
      </c>
      <c r="H14" s="38">
        <f t="shared" si="4"/>
        <v>0</v>
      </c>
      <c r="I14" s="38">
        <v>0</v>
      </c>
      <c r="J14" s="39">
        <v>30160</v>
      </c>
      <c r="K14" s="39"/>
      <c r="L14" s="39"/>
    </row>
    <row r="15" spans="2:12" ht="31.2" customHeight="1" x14ac:dyDescent="0.3">
      <c r="B15" s="8"/>
      <c r="C15" s="8"/>
      <c r="D15" s="8">
        <v>636</v>
      </c>
      <c r="E15" s="8"/>
      <c r="F15" s="23" t="s">
        <v>60</v>
      </c>
      <c r="G15" s="38">
        <f t="shared" ref="G15" si="9">G16+G17</f>
        <v>2043945.04</v>
      </c>
      <c r="H15" s="38">
        <f t="shared" si="4"/>
        <v>0</v>
      </c>
      <c r="I15" s="38">
        <f t="shared" ref="I15:J15" si="10">I16+I17</f>
        <v>0</v>
      </c>
      <c r="J15" s="38">
        <f t="shared" si="10"/>
        <v>2504486.0699999998</v>
      </c>
      <c r="K15" s="39">
        <f t="shared" si="2"/>
        <v>122.53196739575736</v>
      </c>
      <c r="L15" s="39"/>
    </row>
    <row r="16" spans="2:12" ht="25.8" customHeight="1" x14ac:dyDescent="0.3">
      <c r="B16" s="8"/>
      <c r="C16" s="8"/>
      <c r="D16" s="9"/>
      <c r="E16" s="9">
        <v>6361</v>
      </c>
      <c r="F16" s="13" t="s">
        <v>59</v>
      </c>
      <c r="G16" s="39">
        <v>2042855.78</v>
      </c>
      <c r="H16" s="38">
        <f t="shared" si="4"/>
        <v>0</v>
      </c>
      <c r="I16" s="38">
        <v>0</v>
      </c>
      <c r="J16" s="39">
        <v>2503556.0699999998</v>
      </c>
      <c r="K16" s="39">
        <f>J16/G16*100</f>
        <v>122.55177749258441</v>
      </c>
      <c r="L16" s="39"/>
    </row>
    <row r="17" spans="2:12" s="83" customFormat="1" ht="25.8" customHeight="1" x14ac:dyDescent="0.3">
      <c r="B17" s="8"/>
      <c r="C17" s="8"/>
      <c r="D17" s="9"/>
      <c r="E17" s="9">
        <v>6362</v>
      </c>
      <c r="F17" s="13" t="s">
        <v>251</v>
      </c>
      <c r="G17" s="89">
        <v>1089.26</v>
      </c>
      <c r="H17" s="38">
        <f t="shared" si="4"/>
        <v>0</v>
      </c>
      <c r="I17" s="38">
        <v>0</v>
      </c>
      <c r="J17" s="89">
        <v>930</v>
      </c>
      <c r="K17" s="89">
        <f>J17/G17*100</f>
        <v>85.379064686117175</v>
      </c>
      <c r="L17" s="89"/>
    </row>
    <row r="18" spans="2:12" x14ac:dyDescent="0.3">
      <c r="B18" s="8"/>
      <c r="C18" s="8"/>
      <c r="D18" s="9">
        <v>638</v>
      </c>
      <c r="E18" s="9"/>
      <c r="F18" s="11" t="s">
        <v>61</v>
      </c>
      <c r="G18" s="38">
        <f t="shared" ref="G18:J20" si="11">G19</f>
        <v>107479.98</v>
      </c>
      <c r="H18" s="38">
        <f t="shared" si="4"/>
        <v>0</v>
      </c>
      <c r="I18" s="38">
        <f t="shared" si="11"/>
        <v>0</v>
      </c>
      <c r="J18" s="38">
        <f t="shared" si="11"/>
        <v>123050.3</v>
      </c>
      <c r="K18" s="39">
        <f t="shared" ref="K18:K39" si="12">J18/G18*100</f>
        <v>114.48671650292455</v>
      </c>
      <c r="L18" s="39"/>
    </row>
    <row r="19" spans="2:12" x14ac:dyDescent="0.3">
      <c r="B19" s="8"/>
      <c r="C19" s="17"/>
      <c r="D19" s="9"/>
      <c r="E19" s="9">
        <v>6381</v>
      </c>
      <c r="F19" s="11" t="s">
        <v>62</v>
      </c>
      <c r="G19" s="39">
        <v>107479.98</v>
      </c>
      <c r="H19" s="38">
        <f t="shared" si="4"/>
        <v>0</v>
      </c>
      <c r="I19" s="38">
        <v>0</v>
      </c>
      <c r="J19" s="39">
        <v>123050.3</v>
      </c>
      <c r="K19" s="39">
        <f t="shared" si="12"/>
        <v>114.48671650292455</v>
      </c>
      <c r="L19" s="39"/>
    </row>
    <row r="20" spans="2:12" s="83" customFormat="1" ht="26.4" x14ac:dyDescent="0.3">
      <c r="B20" s="8"/>
      <c r="C20" s="8"/>
      <c r="D20" s="9">
        <v>639</v>
      </c>
      <c r="E20" s="9"/>
      <c r="F20" s="11" t="s">
        <v>252</v>
      </c>
      <c r="G20" s="38">
        <f t="shared" si="11"/>
        <v>3299.48</v>
      </c>
      <c r="H20" s="38">
        <f t="shared" si="4"/>
        <v>0</v>
      </c>
      <c r="I20" s="38">
        <f t="shared" si="11"/>
        <v>0</v>
      </c>
      <c r="J20" s="38">
        <f t="shared" si="11"/>
        <v>1041.22</v>
      </c>
      <c r="K20" s="89"/>
      <c r="L20" s="89"/>
    </row>
    <row r="21" spans="2:12" s="83" customFormat="1" ht="26.4" x14ac:dyDescent="0.3">
      <c r="B21" s="8"/>
      <c r="C21" s="17"/>
      <c r="D21" s="9"/>
      <c r="E21" s="9">
        <v>6393</v>
      </c>
      <c r="F21" s="11" t="s">
        <v>253</v>
      </c>
      <c r="G21" s="89">
        <v>3299.48</v>
      </c>
      <c r="H21" s="38">
        <f t="shared" si="4"/>
        <v>0</v>
      </c>
      <c r="I21" s="38">
        <v>0</v>
      </c>
      <c r="J21" s="89">
        <v>1041.22</v>
      </c>
      <c r="K21" s="89"/>
      <c r="L21" s="89"/>
    </row>
    <row r="22" spans="2:12" x14ac:dyDescent="0.3">
      <c r="B22" s="8"/>
      <c r="C22" s="17">
        <v>64</v>
      </c>
      <c r="D22" s="9"/>
      <c r="E22" s="9"/>
      <c r="F22" s="11" t="s">
        <v>63</v>
      </c>
      <c r="G22" s="38">
        <f t="shared" ref="G22:J22" si="13">G23</f>
        <v>429.84</v>
      </c>
      <c r="H22" s="38">
        <f t="shared" si="4"/>
        <v>1000</v>
      </c>
      <c r="I22" s="38">
        <v>1000</v>
      </c>
      <c r="J22" s="38">
        <f t="shared" si="13"/>
        <v>1181.6500000000001</v>
      </c>
      <c r="K22" s="39">
        <f t="shared" si="12"/>
        <v>274.90461567094735</v>
      </c>
      <c r="L22" s="39">
        <f t="shared" ref="L22:L41" si="14">J22/I22*100</f>
        <v>118.16500000000001</v>
      </c>
    </row>
    <row r="23" spans="2:12" x14ac:dyDescent="0.3">
      <c r="B23" s="8"/>
      <c r="C23" s="8"/>
      <c r="D23" s="9">
        <v>641</v>
      </c>
      <c r="E23" s="9"/>
      <c r="F23" s="11" t="s">
        <v>64</v>
      </c>
      <c r="G23" s="38">
        <f t="shared" ref="G23" si="15">G24+G25</f>
        <v>429.84</v>
      </c>
      <c r="H23" s="38">
        <f t="shared" si="4"/>
        <v>0</v>
      </c>
      <c r="I23" s="38">
        <f t="shared" ref="I23:J23" si="16">I24+I25</f>
        <v>0</v>
      </c>
      <c r="J23" s="38">
        <f t="shared" si="16"/>
        <v>1181.6500000000001</v>
      </c>
      <c r="K23" s="39">
        <f t="shared" si="12"/>
        <v>274.90461567094735</v>
      </c>
      <c r="L23" s="39"/>
    </row>
    <row r="24" spans="2:12" x14ac:dyDescent="0.3">
      <c r="B24" s="8"/>
      <c r="C24" s="8"/>
      <c r="D24" s="9"/>
      <c r="E24" s="9">
        <v>6413</v>
      </c>
      <c r="F24" s="11" t="s">
        <v>65</v>
      </c>
      <c r="G24" s="39">
        <v>429.84</v>
      </c>
      <c r="H24" s="38">
        <f t="shared" si="4"/>
        <v>0</v>
      </c>
      <c r="I24" s="38">
        <v>0</v>
      </c>
      <c r="J24" s="39">
        <v>1181.6500000000001</v>
      </c>
      <c r="K24" s="39">
        <f t="shared" si="12"/>
        <v>274.90461567094735</v>
      </c>
      <c r="L24" s="39"/>
    </row>
    <row r="25" spans="2:12" ht="24.6" hidden="1" customHeight="1" x14ac:dyDescent="0.3">
      <c r="B25" s="8"/>
      <c r="C25" s="8"/>
      <c r="D25" s="9"/>
      <c r="E25" s="9">
        <v>6415</v>
      </c>
      <c r="F25" s="11" t="s">
        <v>80</v>
      </c>
      <c r="G25" s="39">
        <v>0</v>
      </c>
      <c r="H25" s="38">
        <f t="shared" si="4"/>
        <v>0</v>
      </c>
      <c r="I25" s="38">
        <v>0</v>
      </c>
      <c r="J25" s="39">
        <v>0</v>
      </c>
      <c r="K25" s="39"/>
      <c r="L25" s="39" t="e">
        <f t="shared" ref="L25" si="17">J25/I25*100</f>
        <v>#DIV/0!</v>
      </c>
    </row>
    <row r="26" spans="2:12" ht="26.4" customHeight="1" x14ac:dyDescent="0.3">
      <c r="B26" s="8"/>
      <c r="C26" s="17">
        <v>65</v>
      </c>
      <c r="D26" s="9"/>
      <c r="E26" s="9"/>
      <c r="F26" s="11" t="s">
        <v>66</v>
      </c>
      <c r="G26" s="38">
        <f t="shared" ref="G26:J26" si="18">G27</f>
        <v>22990.58</v>
      </c>
      <c r="H26" s="38">
        <f t="shared" si="4"/>
        <v>23935</v>
      </c>
      <c r="I26" s="38">
        <v>23935</v>
      </c>
      <c r="J26" s="38">
        <f t="shared" si="18"/>
        <v>23420.52</v>
      </c>
      <c r="K26" s="39">
        <f t="shared" si="12"/>
        <v>101.87007026356012</v>
      </c>
      <c r="L26" s="39">
        <f t="shared" si="14"/>
        <v>97.850511802799247</v>
      </c>
    </row>
    <row r="27" spans="2:12" x14ac:dyDescent="0.3">
      <c r="B27" s="8"/>
      <c r="C27" s="17"/>
      <c r="D27" s="9">
        <v>652</v>
      </c>
      <c r="E27" s="9"/>
      <c r="F27" s="11" t="s">
        <v>67</v>
      </c>
      <c r="G27" s="38">
        <f t="shared" ref="G27:J27" si="19">G28</f>
        <v>22990.58</v>
      </c>
      <c r="H27" s="38">
        <f t="shared" si="4"/>
        <v>0</v>
      </c>
      <c r="I27" s="38">
        <f t="shared" si="19"/>
        <v>0</v>
      </c>
      <c r="J27" s="38">
        <f t="shared" si="19"/>
        <v>23420.52</v>
      </c>
      <c r="K27" s="39">
        <f t="shared" si="12"/>
        <v>101.87007026356012</v>
      </c>
      <c r="L27" s="39"/>
    </row>
    <row r="28" spans="2:12" x14ac:dyDescent="0.3">
      <c r="B28" s="8"/>
      <c r="C28" s="8"/>
      <c r="D28" s="9"/>
      <c r="E28" s="9">
        <v>6526</v>
      </c>
      <c r="F28" s="11" t="s">
        <v>68</v>
      </c>
      <c r="G28" s="39">
        <v>22990.58</v>
      </c>
      <c r="H28" s="38">
        <f t="shared" si="4"/>
        <v>0</v>
      </c>
      <c r="I28" s="38">
        <v>0</v>
      </c>
      <c r="J28" s="39">
        <v>23420.52</v>
      </c>
      <c r="K28" s="39">
        <f t="shared" si="12"/>
        <v>101.87007026356012</v>
      </c>
      <c r="L28" s="39"/>
    </row>
    <row r="29" spans="2:12" ht="42" customHeight="1" x14ac:dyDescent="0.3">
      <c r="B29" s="8"/>
      <c r="C29" s="8">
        <v>66</v>
      </c>
      <c r="D29" s="9"/>
      <c r="E29" s="9"/>
      <c r="F29" s="11" t="s">
        <v>69</v>
      </c>
      <c r="G29" s="38">
        <f t="shared" ref="G29" si="20">G30+G33</f>
        <v>175909.35</v>
      </c>
      <c r="H29" s="38">
        <f t="shared" si="4"/>
        <v>167700</v>
      </c>
      <c r="I29" s="38">
        <v>167700</v>
      </c>
      <c r="J29" s="38">
        <f t="shared" ref="J29" si="21">J30+J33</f>
        <v>210681.04</v>
      </c>
      <c r="K29" s="39">
        <f t="shared" si="12"/>
        <v>119.76682308245697</v>
      </c>
      <c r="L29" s="39">
        <f t="shared" si="14"/>
        <v>125.62971973762671</v>
      </c>
    </row>
    <row r="30" spans="2:12" ht="26.4" x14ac:dyDescent="0.3">
      <c r="B30" s="8"/>
      <c r="C30" s="17"/>
      <c r="D30" s="9">
        <v>661</v>
      </c>
      <c r="E30" s="9"/>
      <c r="F30" s="11" t="s">
        <v>21</v>
      </c>
      <c r="G30" s="38">
        <f t="shared" ref="G30" si="22">G31+G32</f>
        <v>168990.42</v>
      </c>
      <c r="H30" s="38">
        <f t="shared" si="4"/>
        <v>0</v>
      </c>
      <c r="I30" s="38">
        <f t="shared" ref="I30:J30" si="23">I31+I32</f>
        <v>0</v>
      </c>
      <c r="J30" s="38">
        <f t="shared" si="23"/>
        <v>208131.04</v>
      </c>
      <c r="K30" s="39">
        <f t="shared" si="12"/>
        <v>123.16144311612456</v>
      </c>
      <c r="L30" s="39"/>
    </row>
    <row r="31" spans="2:12" x14ac:dyDescent="0.3">
      <c r="B31" s="8"/>
      <c r="C31" s="17"/>
      <c r="D31" s="9"/>
      <c r="E31" s="9">
        <v>6614</v>
      </c>
      <c r="F31" s="11" t="s">
        <v>70</v>
      </c>
      <c r="G31" s="39">
        <v>29934.41</v>
      </c>
      <c r="H31" s="38">
        <f t="shared" si="4"/>
        <v>0</v>
      </c>
      <c r="I31" s="38">
        <v>0</v>
      </c>
      <c r="J31" s="39">
        <v>31654.35</v>
      </c>
      <c r="K31" s="39">
        <f t="shared" si="12"/>
        <v>105.74569533857523</v>
      </c>
      <c r="L31" s="39"/>
    </row>
    <row r="32" spans="2:12" x14ac:dyDescent="0.3">
      <c r="B32" s="8"/>
      <c r="C32" s="8"/>
      <c r="D32" s="9"/>
      <c r="E32" s="9">
        <v>6615</v>
      </c>
      <c r="F32" s="11" t="s">
        <v>71</v>
      </c>
      <c r="G32" s="39">
        <v>139056.01</v>
      </c>
      <c r="H32" s="38">
        <f t="shared" si="4"/>
        <v>0</v>
      </c>
      <c r="I32" s="38">
        <v>0</v>
      </c>
      <c r="J32" s="39">
        <v>176476.69</v>
      </c>
      <c r="K32" s="39">
        <f t="shared" si="12"/>
        <v>126.91050893808904</v>
      </c>
      <c r="L32" s="39"/>
    </row>
    <row r="33" spans="2:12" ht="24" customHeight="1" x14ac:dyDescent="0.3">
      <c r="B33" s="8"/>
      <c r="C33" s="8"/>
      <c r="D33" s="9">
        <v>663</v>
      </c>
      <c r="E33" s="9"/>
      <c r="F33" s="11" t="s">
        <v>72</v>
      </c>
      <c r="G33" s="38">
        <f t="shared" ref="G33" si="24">G34+G35</f>
        <v>6918.93</v>
      </c>
      <c r="H33" s="38">
        <f t="shared" si="4"/>
        <v>0</v>
      </c>
      <c r="I33" s="38">
        <f t="shared" ref="I33:J33" si="25">I34+I35</f>
        <v>0</v>
      </c>
      <c r="J33" s="38">
        <f t="shared" si="25"/>
        <v>2550</v>
      </c>
      <c r="K33" s="39">
        <f t="shared" si="12"/>
        <v>36.855409723757866</v>
      </c>
      <c r="L33" s="39"/>
    </row>
    <row r="34" spans="2:12" x14ac:dyDescent="0.3">
      <c r="B34" s="8"/>
      <c r="C34" s="17"/>
      <c r="D34" s="9"/>
      <c r="E34" s="9">
        <v>6631</v>
      </c>
      <c r="F34" s="11" t="s">
        <v>73</v>
      </c>
      <c r="G34" s="39">
        <v>4881.43</v>
      </c>
      <c r="H34" s="38">
        <f t="shared" si="4"/>
        <v>0</v>
      </c>
      <c r="I34" s="38">
        <v>0</v>
      </c>
      <c r="J34" s="39">
        <v>2150</v>
      </c>
      <c r="K34" s="39">
        <f t="shared" si="12"/>
        <v>44.044470575220785</v>
      </c>
      <c r="L34" s="39"/>
    </row>
    <row r="35" spans="2:12" x14ac:dyDescent="0.3">
      <c r="B35" s="8"/>
      <c r="C35" s="17"/>
      <c r="D35" s="9"/>
      <c r="E35" s="9">
        <v>6632</v>
      </c>
      <c r="F35" s="11" t="s">
        <v>81</v>
      </c>
      <c r="G35" s="39">
        <v>2037.5</v>
      </c>
      <c r="H35" s="38">
        <f t="shared" si="4"/>
        <v>0</v>
      </c>
      <c r="I35" s="38">
        <v>0</v>
      </c>
      <c r="J35" s="39">
        <v>400</v>
      </c>
      <c r="K35" s="39"/>
      <c r="L35" s="39"/>
    </row>
    <row r="36" spans="2:12" ht="30" customHeight="1" x14ac:dyDescent="0.3">
      <c r="B36" s="8"/>
      <c r="C36" s="17">
        <v>67</v>
      </c>
      <c r="D36" s="9"/>
      <c r="E36" s="9"/>
      <c r="F36" s="11" t="s">
        <v>74</v>
      </c>
      <c r="G36" s="38">
        <f t="shared" ref="G36:J36" si="26">G37</f>
        <v>478299.04000000004</v>
      </c>
      <c r="H36" s="38">
        <f t="shared" si="4"/>
        <v>462352</v>
      </c>
      <c r="I36" s="38">
        <v>462352</v>
      </c>
      <c r="J36" s="38">
        <f t="shared" si="26"/>
        <v>509346.72</v>
      </c>
      <c r="K36" s="39">
        <f t="shared" si="12"/>
        <v>106.49126956223871</v>
      </c>
      <c r="L36" s="39">
        <f t="shared" si="14"/>
        <v>110.16427310793509</v>
      </c>
    </row>
    <row r="37" spans="2:12" ht="27" customHeight="1" x14ac:dyDescent="0.3">
      <c r="B37" s="8"/>
      <c r="C37" s="8"/>
      <c r="D37" s="9">
        <v>671</v>
      </c>
      <c r="E37" s="9"/>
      <c r="F37" s="11" t="s">
        <v>75</v>
      </c>
      <c r="G37" s="38">
        <f t="shared" ref="G37" si="27">G38+G39</f>
        <v>478299.04000000004</v>
      </c>
      <c r="H37" s="38">
        <f t="shared" si="4"/>
        <v>0</v>
      </c>
      <c r="I37" s="38">
        <f t="shared" ref="I37:J37" si="28">I38+I39</f>
        <v>0</v>
      </c>
      <c r="J37" s="38">
        <f t="shared" si="28"/>
        <v>509346.72</v>
      </c>
      <c r="K37" s="39">
        <f t="shared" si="12"/>
        <v>106.49126956223871</v>
      </c>
      <c r="L37" s="39"/>
    </row>
    <row r="38" spans="2:12" ht="26.4" x14ac:dyDescent="0.3">
      <c r="B38" s="8"/>
      <c r="C38" s="8"/>
      <c r="D38" s="9"/>
      <c r="E38" s="9">
        <v>6711</v>
      </c>
      <c r="F38" s="11" t="s">
        <v>76</v>
      </c>
      <c r="G38" s="39">
        <v>307697.62</v>
      </c>
      <c r="H38" s="38">
        <f>I38</f>
        <v>0</v>
      </c>
      <c r="I38" s="38">
        <v>0</v>
      </c>
      <c r="J38" s="39">
        <v>354970.31</v>
      </c>
      <c r="K38" s="39">
        <f t="shared" si="12"/>
        <v>115.36335900160684</v>
      </c>
      <c r="L38" s="39"/>
    </row>
    <row r="39" spans="2:12" ht="30" customHeight="1" x14ac:dyDescent="0.3">
      <c r="B39" s="8"/>
      <c r="C39" s="17"/>
      <c r="D39" s="9"/>
      <c r="E39" s="9">
        <v>6712</v>
      </c>
      <c r="F39" s="11" t="s">
        <v>77</v>
      </c>
      <c r="G39" s="39">
        <v>170601.42</v>
      </c>
      <c r="H39" s="38">
        <f>I39</f>
        <v>0</v>
      </c>
      <c r="I39" s="38">
        <v>0</v>
      </c>
      <c r="J39" s="39">
        <v>154376.41</v>
      </c>
      <c r="K39" s="39">
        <f t="shared" si="12"/>
        <v>90.489522302921031</v>
      </c>
      <c r="L39" s="39"/>
    </row>
    <row r="40" spans="2:12" s="29" customFormat="1" x14ac:dyDescent="0.3">
      <c r="B40" s="17">
        <v>7</v>
      </c>
      <c r="C40" s="17"/>
      <c r="D40" s="28"/>
      <c r="E40" s="28"/>
      <c r="F40" s="7" t="s">
        <v>1</v>
      </c>
      <c r="G40" s="40">
        <f t="shared" ref="G40:J40" si="29">G41</f>
        <v>5951</v>
      </c>
      <c r="H40" s="38">
        <f t="shared" ref="H40:H46" si="30">I40</f>
        <v>1000</v>
      </c>
      <c r="I40" s="40">
        <f t="shared" si="29"/>
        <v>1000</v>
      </c>
      <c r="J40" s="40">
        <f t="shared" si="29"/>
        <v>518</v>
      </c>
      <c r="K40" s="39">
        <f t="shared" ref="K40:K42" si="31">J40/G40*100</f>
        <v>8.7044194253066713</v>
      </c>
      <c r="L40" s="39">
        <f t="shared" si="14"/>
        <v>51.800000000000004</v>
      </c>
    </row>
    <row r="41" spans="2:12" x14ac:dyDescent="0.3">
      <c r="B41" s="8"/>
      <c r="C41" s="8">
        <v>72</v>
      </c>
      <c r="D41" s="9"/>
      <c r="E41" s="9"/>
      <c r="F41" s="23" t="s">
        <v>23</v>
      </c>
      <c r="G41" s="38">
        <f t="shared" ref="G41" si="32">G42+G45</f>
        <v>5951</v>
      </c>
      <c r="H41" s="38">
        <f t="shared" si="30"/>
        <v>1000</v>
      </c>
      <c r="I41" s="38">
        <v>1000</v>
      </c>
      <c r="J41" s="38">
        <f t="shared" ref="J41" si="33">J42+J45</f>
        <v>518</v>
      </c>
      <c r="K41" s="39">
        <f t="shared" si="31"/>
        <v>8.7044194253066713</v>
      </c>
      <c r="L41" s="39">
        <f t="shared" si="14"/>
        <v>51.800000000000004</v>
      </c>
    </row>
    <row r="42" spans="2:12" x14ac:dyDescent="0.3">
      <c r="B42" s="8"/>
      <c r="C42" s="8"/>
      <c r="D42" s="8">
        <v>722</v>
      </c>
      <c r="E42" s="8"/>
      <c r="F42" s="23" t="s">
        <v>82</v>
      </c>
      <c r="G42" s="38">
        <f t="shared" ref="G42" si="34">G43+G44</f>
        <v>5951</v>
      </c>
      <c r="H42" s="38">
        <f t="shared" si="30"/>
        <v>0</v>
      </c>
      <c r="I42" s="38">
        <f t="shared" ref="I42" si="35">I43+I44</f>
        <v>0</v>
      </c>
      <c r="J42" s="38">
        <v>0</v>
      </c>
      <c r="K42" s="39">
        <f t="shared" si="31"/>
        <v>0</v>
      </c>
      <c r="L42" s="39"/>
    </row>
    <row r="43" spans="2:12" x14ac:dyDescent="0.3">
      <c r="B43" s="8"/>
      <c r="C43" s="8"/>
      <c r="D43" s="8"/>
      <c r="E43" s="8">
        <v>7221</v>
      </c>
      <c r="F43" s="23" t="s">
        <v>83</v>
      </c>
      <c r="G43" s="39">
        <v>0</v>
      </c>
      <c r="H43" s="38">
        <f t="shared" si="30"/>
        <v>0</v>
      </c>
      <c r="I43" s="38">
        <v>0</v>
      </c>
      <c r="J43" s="39">
        <v>0</v>
      </c>
      <c r="K43" s="39"/>
      <c r="L43" s="39"/>
    </row>
    <row r="44" spans="2:12" x14ac:dyDescent="0.3">
      <c r="B44" s="8"/>
      <c r="C44" s="8"/>
      <c r="D44" s="8"/>
      <c r="E44" s="8">
        <v>7227</v>
      </c>
      <c r="F44" s="23" t="s">
        <v>84</v>
      </c>
      <c r="G44" s="39">
        <v>5951</v>
      </c>
      <c r="H44" s="38">
        <f t="shared" si="30"/>
        <v>0</v>
      </c>
      <c r="I44" s="38">
        <v>0</v>
      </c>
      <c r="J44" s="39">
        <v>0</v>
      </c>
      <c r="K44" s="39">
        <f t="shared" ref="K44:K45" si="36">J44/G44*100</f>
        <v>0</v>
      </c>
      <c r="L44" s="39"/>
    </row>
    <row r="45" spans="2:12" x14ac:dyDescent="0.3">
      <c r="B45" s="8"/>
      <c r="C45" s="8"/>
      <c r="D45" s="8">
        <v>723</v>
      </c>
      <c r="E45" s="8"/>
      <c r="F45" s="23" t="s">
        <v>85</v>
      </c>
      <c r="G45" s="38">
        <f t="shared" ref="G45" si="37">G46</f>
        <v>0</v>
      </c>
      <c r="H45" s="38">
        <f t="shared" si="30"/>
        <v>0</v>
      </c>
      <c r="I45" s="38">
        <v>0</v>
      </c>
      <c r="J45" s="38">
        <f t="shared" ref="J45" si="38">J46</f>
        <v>518</v>
      </c>
      <c r="K45" s="39" t="e">
        <f t="shared" si="36"/>
        <v>#DIV/0!</v>
      </c>
      <c r="L45" s="39"/>
    </row>
    <row r="46" spans="2:12" x14ac:dyDescent="0.3">
      <c r="B46" s="8"/>
      <c r="C46" s="8"/>
      <c r="D46" s="8"/>
      <c r="E46" s="8">
        <v>7231</v>
      </c>
      <c r="F46" s="23" t="s">
        <v>86</v>
      </c>
      <c r="G46" s="39">
        <v>0</v>
      </c>
      <c r="H46" s="38">
        <f t="shared" si="30"/>
        <v>0</v>
      </c>
      <c r="I46" s="38">
        <v>0</v>
      </c>
      <c r="J46" s="39">
        <v>518</v>
      </c>
      <c r="K46" s="39" t="e">
        <f t="shared" ref="K46" si="39">J46/G46*100</f>
        <v>#DIV/0!</v>
      </c>
      <c r="L46" s="39"/>
    </row>
    <row r="47" spans="2:12" x14ac:dyDescent="0.3">
      <c r="B47" s="8"/>
      <c r="C47" s="8"/>
      <c r="D47" s="8"/>
      <c r="E47" s="8"/>
      <c r="F47" s="23"/>
      <c r="G47" s="39"/>
      <c r="H47" s="38"/>
      <c r="I47" s="38"/>
      <c r="J47" s="39"/>
      <c r="K47" s="39"/>
      <c r="L47" s="22"/>
    </row>
    <row r="48" spans="2:12" ht="15.75" customHeight="1" x14ac:dyDescent="0.3"/>
    <row r="49" spans="2:12" ht="15.75" customHeight="1" x14ac:dyDescent="0.3">
      <c r="B49" s="2"/>
      <c r="C49" s="2"/>
      <c r="D49" s="2"/>
      <c r="E49" s="2"/>
      <c r="F49" s="2"/>
      <c r="G49" s="2"/>
      <c r="H49" s="2"/>
      <c r="I49" s="82"/>
      <c r="J49" s="3"/>
      <c r="K49" s="3"/>
      <c r="L49" s="3"/>
    </row>
    <row r="50" spans="2:12" ht="45" customHeight="1" x14ac:dyDescent="0.3">
      <c r="B50" s="159" t="s">
        <v>5</v>
      </c>
      <c r="C50" s="160"/>
      <c r="D50" s="160"/>
      <c r="E50" s="160"/>
      <c r="F50" s="161"/>
      <c r="G50" s="33" t="s">
        <v>311</v>
      </c>
      <c r="H50" s="33" t="s">
        <v>302</v>
      </c>
      <c r="I50" s="33" t="s">
        <v>299</v>
      </c>
      <c r="J50" s="33" t="s">
        <v>312</v>
      </c>
      <c r="K50" s="33" t="s">
        <v>15</v>
      </c>
      <c r="L50" s="33" t="s">
        <v>46</v>
      </c>
    </row>
    <row r="51" spans="2:12" ht="12.75" customHeight="1" x14ac:dyDescent="0.3">
      <c r="B51" s="159">
        <v>1</v>
      </c>
      <c r="C51" s="160"/>
      <c r="D51" s="160"/>
      <c r="E51" s="160"/>
      <c r="F51" s="161"/>
      <c r="G51" s="33">
        <v>2</v>
      </c>
      <c r="H51" s="33">
        <v>3</v>
      </c>
      <c r="I51" s="33">
        <v>4</v>
      </c>
      <c r="J51" s="33">
        <v>5</v>
      </c>
      <c r="K51" s="33" t="s">
        <v>17</v>
      </c>
      <c r="L51" s="33" t="s">
        <v>18</v>
      </c>
    </row>
    <row r="52" spans="2:12" x14ac:dyDescent="0.3">
      <c r="B52" s="7"/>
      <c r="C52" s="7"/>
      <c r="D52" s="7"/>
      <c r="E52" s="7"/>
      <c r="F52" s="7" t="s">
        <v>6</v>
      </c>
      <c r="G52" s="38">
        <f t="shared" ref="G52" si="40">G53+G114</f>
        <v>2840294.1200000006</v>
      </c>
      <c r="H52" s="38">
        <f>I52</f>
        <v>3277249</v>
      </c>
      <c r="I52" s="38">
        <f t="shared" ref="I52:J52" si="41">I53+I114</f>
        <v>3277249</v>
      </c>
      <c r="J52" s="38">
        <f t="shared" si="41"/>
        <v>3334800.3299999996</v>
      </c>
      <c r="K52" s="39">
        <f t="shared" ref="K52:K106" si="42">J52/G52*100</f>
        <v>117.41038741438506</v>
      </c>
      <c r="L52" s="39">
        <f t="shared" ref="L52:L105" si="43">J52/I52*100</f>
        <v>101.75608658359494</v>
      </c>
    </row>
    <row r="53" spans="2:12" x14ac:dyDescent="0.3">
      <c r="B53" s="7">
        <v>3</v>
      </c>
      <c r="C53" s="7"/>
      <c r="D53" s="7"/>
      <c r="E53" s="7"/>
      <c r="F53" s="7" t="s">
        <v>2</v>
      </c>
      <c r="G53" s="38">
        <f t="shared" ref="G53" si="44">G54+G65+G97+G105+G109</f>
        <v>2657118.7000000007</v>
      </c>
      <c r="H53" s="38">
        <f t="shared" ref="H53:H116" si="45">I53</f>
        <v>3106396</v>
      </c>
      <c r="I53" s="38">
        <f t="shared" ref="I53:J53" si="46">I54+I65+I97+I105+I109</f>
        <v>3106396</v>
      </c>
      <c r="J53" s="38">
        <f t="shared" si="46"/>
        <v>3176187.9199999995</v>
      </c>
      <c r="K53" s="39">
        <f t="shared" si="42"/>
        <v>119.5350407191067</v>
      </c>
      <c r="L53" s="39">
        <f t="shared" si="43"/>
        <v>102.24671677403651</v>
      </c>
    </row>
    <row r="54" spans="2:12" x14ac:dyDescent="0.3">
      <c r="B54" s="7"/>
      <c r="C54" s="11">
        <v>31</v>
      </c>
      <c r="D54" s="11"/>
      <c r="E54" s="11"/>
      <c r="F54" s="11" t="s">
        <v>3</v>
      </c>
      <c r="G54" s="38">
        <f t="shared" ref="G54" si="47">G55+G59+G61</f>
        <v>2095488.3199999998</v>
      </c>
      <c r="H54" s="38">
        <f t="shared" si="45"/>
        <v>2495000</v>
      </c>
      <c r="I54" s="38">
        <v>2495000</v>
      </c>
      <c r="J54" s="38">
        <f t="shared" ref="J54" si="48">J55+J59+J61</f>
        <v>2563643.0099999998</v>
      </c>
      <c r="K54" s="39">
        <f t="shared" si="42"/>
        <v>122.34107847472995</v>
      </c>
      <c r="L54" s="39">
        <f t="shared" si="43"/>
        <v>102.75122284569139</v>
      </c>
    </row>
    <row r="55" spans="2:12" x14ac:dyDescent="0.3">
      <c r="B55" s="8"/>
      <c r="C55" s="8"/>
      <c r="D55" s="8">
        <v>311</v>
      </c>
      <c r="E55" s="8"/>
      <c r="F55" s="23" t="s">
        <v>24</v>
      </c>
      <c r="G55" s="38">
        <f t="shared" ref="G55" si="49">G56+G57+G58</f>
        <v>1718190.78</v>
      </c>
      <c r="H55" s="38">
        <f t="shared" si="45"/>
        <v>0</v>
      </c>
      <c r="I55" s="38">
        <f t="shared" ref="I55:J55" si="50">I56+I57+I58</f>
        <v>0</v>
      </c>
      <c r="J55" s="38">
        <f t="shared" si="50"/>
        <v>2108852.11</v>
      </c>
      <c r="K55" s="39">
        <f t="shared" si="42"/>
        <v>122.73678421205356</v>
      </c>
      <c r="L55" s="39"/>
    </row>
    <row r="56" spans="2:12" x14ac:dyDescent="0.3">
      <c r="B56" s="8"/>
      <c r="C56" s="8"/>
      <c r="D56" s="8"/>
      <c r="E56" s="8">
        <v>3111</v>
      </c>
      <c r="F56" s="23" t="s">
        <v>25</v>
      </c>
      <c r="G56" s="39">
        <v>1638987.84</v>
      </c>
      <c r="H56" s="38">
        <f t="shared" si="45"/>
        <v>0</v>
      </c>
      <c r="I56" s="38">
        <v>0</v>
      </c>
      <c r="J56" s="39">
        <v>2047438.75</v>
      </c>
      <c r="K56" s="39">
        <f t="shared" si="42"/>
        <v>124.92092375743312</v>
      </c>
      <c r="L56" s="39"/>
    </row>
    <row r="57" spans="2:12" x14ac:dyDescent="0.3">
      <c r="B57" s="8"/>
      <c r="C57" s="8"/>
      <c r="D57" s="8"/>
      <c r="E57" s="8">
        <v>3113</v>
      </c>
      <c r="F57" s="23" t="s">
        <v>87</v>
      </c>
      <c r="G57" s="39">
        <v>77263.98</v>
      </c>
      <c r="H57" s="38">
        <f t="shared" si="45"/>
        <v>0</v>
      </c>
      <c r="I57" s="38">
        <v>0</v>
      </c>
      <c r="J57" s="39">
        <v>58502.44</v>
      </c>
      <c r="K57" s="39">
        <f t="shared" si="42"/>
        <v>75.717611233591654</v>
      </c>
      <c r="L57" s="39"/>
    </row>
    <row r="58" spans="2:12" x14ac:dyDescent="0.3">
      <c r="B58" s="8"/>
      <c r="C58" s="8"/>
      <c r="D58" s="8"/>
      <c r="E58" s="8">
        <v>3114</v>
      </c>
      <c r="F58" s="23" t="s">
        <v>88</v>
      </c>
      <c r="G58" s="39">
        <v>1938.96</v>
      </c>
      <c r="H58" s="38">
        <f t="shared" si="45"/>
        <v>0</v>
      </c>
      <c r="I58" s="38">
        <v>0</v>
      </c>
      <c r="J58" s="39">
        <v>2910.92</v>
      </c>
      <c r="K58" s="39">
        <f t="shared" si="42"/>
        <v>150.12790361843463</v>
      </c>
      <c r="L58" s="39"/>
    </row>
    <row r="59" spans="2:12" x14ac:dyDescent="0.3">
      <c r="B59" s="8"/>
      <c r="C59" s="8"/>
      <c r="D59" s="8">
        <v>312</v>
      </c>
      <c r="E59" s="8"/>
      <c r="F59" s="23" t="s">
        <v>89</v>
      </c>
      <c r="G59" s="38">
        <f t="shared" ref="G59:J59" si="51">G60</f>
        <v>93351.22</v>
      </c>
      <c r="H59" s="38">
        <f t="shared" si="45"/>
        <v>0</v>
      </c>
      <c r="I59" s="38">
        <f t="shared" si="51"/>
        <v>0</v>
      </c>
      <c r="J59" s="38">
        <f t="shared" si="51"/>
        <v>106913.75</v>
      </c>
      <c r="K59" s="39">
        <f t="shared" si="42"/>
        <v>114.52849786001727</v>
      </c>
      <c r="L59" s="39"/>
    </row>
    <row r="60" spans="2:12" x14ac:dyDescent="0.3">
      <c r="B60" s="8"/>
      <c r="C60" s="8"/>
      <c r="D60" s="8"/>
      <c r="E60" s="8">
        <v>3121</v>
      </c>
      <c r="F60" s="23" t="s">
        <v>89</v>
      </c>
      <c r="G60" s="39">
        <v>93351.22</v>
      </c>
      <c r="H60" s="38">
        <f t="shared" si="45"/>
        <v>0</v>
      </c>
      <c r="I60" s="38">
        <v>0</v>
      </c>
      <c r="J60" s="39">
        <v>106913.75</v>
      </c>
      <c r="K60" s="39">
        <f t="shared" si="42"/>
        <v>114.52849786001727</v>
      </c>
      <c r="L60" s="39"/>
    </row>
    <row r="61" spans="2:12" x14ac:dyDescent="0.3">
      <c r="B61" s="8"/>
      <c r="C61" s="8"/>
      <c r="D61" s="8">
        <v>313</v>
      </c>
      <c r="E61" s="8"/>
      <c r="F61" s="23" t="s">
        <v>90</v>
      </c>
      <c r="G61" s="38">
        <f t="shared" ref="G61" si="52">G62+G63+G64</f>
        <v>283946.31999999995</v>
      </c>
      <c r="H61" s="38">
        <f t="shared" si="45"/>
        <v>0</v>
      </c>
      <c r="I61" s="38">
        <f t="shared" ref="I61:J61" si="53">I62+I63+I64</f>
        <v>0</v>
      </c>
      <c r="J61" s="38">
        <f t="shared" si="53"/>
        <v>347877.14999999997</v>
      </c>
      <c r="K61" s="39">
        <f t="shared" si="42"/>
        <v>122.5151113069541</v>
      </c>
      <c r="L61" s="39"/>
    </row>
    <row r="62" spans="2:12" x14ac:dyDescent="0.3">
      <c r="B62" s="8"/>
      <c r="C62" s="8"/>
      <c r="D62" s="8"/>
      <c r="E62" s="8">
        <v>3131</v>
      </c>
      <c r="F62" s="23" t="s">
        <v>91</v>
      </c>
      <c r="G62" s="39">
        <v>772.72</v>
      </c>
      <c r="H62" s="38">
        <f t="shared" si="45"/>
        <v>0</v>
      </c>
      <c r="I62" s="38">
        <v>0</v>
      </c>
      <c r="J62" s="39">
        <v>781.1</v>
      </c>
      <c r="K62" s="39">
        <f t="shared" si="42"/>
        <v>101.08448079511336</v>
      </c>
      <c r="L62" s="39"/>
    </row>
    <row r="63" spans="2:12" x14ac:dyDescent="0.3">
      <c r="B63" s="8"/>
      <c r="C63" s="8"/>
      <c r="D63" s="8"/>
      <c r="E63" s="8">
        <v>3132</v>
      </c>
      <c r="F63" s="23" t="s">
        <v>92</v>
      </c>
      <c r="G63" s="39">
        <v>283173.59999999998</v>
      </c>
      <c r="H63" s="38">
        <f t="shared" si="45"/>
        <v>0</v>
      </c>
      <c r="I63" s="38">
        <v>0</v>
      </c>
      <c r="J63" s="39">
        <v>347096.05</v>
      </c>
      <c r="K63" s="39">
        <f t="shared" si="42"/>
        <v>122.57359089971665</v>
      </c>
      <c r="L63" s="39"/>
    </row>
    <row r="64" spans="2:12" x14ac:dyDescent="0.3">
      <c r="B64" s="8"/>
      <c r="C64" s="8"/>
      <c r="D64" s="8"/>
      <c r="E64" s="8">
        <v>3133</v>
      </c>
      <c r="F64" s="23" t="s">
        <v>93</v>
      </c>
      <c r="G64" s="39">
        <v>0</v>
      </c>
      <c r="H64" s="38">
        <f t="shared" si="45"/>
        <v>0</v>
      </c>
      <c r="I64" s="38">
        <v>0</v>
      </c>
      <c r="J64" s="39">
        <v>0</v>
      </c>
      <c r="K64" s="39"/>
      <c r="L64" s="39"/>
    </row>
    <row r="65" spans="2:12" x14ac:dyDescent="0.3">
      <c r="B65" s="8"/>
      <c r="C65" s="8">
        <v>32</v>
      </c>
      <c r="D65" s="9"/>
      <c r="E65" s="9"/>
      <c r="F65" s="23" t="s">
        <v>11</v>
      </c>
      <c r="G65" s="38">
        <f t="shared" ref="G65" si="54">G66+G71+G78+G88+G90</f>
        <v>557287.80000000005</v>
      </c>
      <c r="H65" s="38">
        <f t="shared" si="45"/>
        <v>607036</v>
      </c>
      <c r="I65" s="38">
        <v>607036</v>
      </c>
      <c r="J65" s="38">
        <f t="shared" ref="J65" si="55">J66+J71+J78+J88+J90</f>
        <v>608839.53</v>
      </c>
      <c r="K65" s="39">
        <f t="shared" si="42"/>
        <v>109.25046807053734</v>
      </c>
      <c r="L65" s="39">
        <f t="shared" si="43"/>
        <v>100.29710429035509</v>
      </c>
    </row>
    <row r="66" spans="2:12" x14ac:dyDescent="0.3">
      <c r="B66" s="8"/>
      <c r="C66" s="8"/>
      <c r="D66" s="8">
        <v>321</v>
      </c>
      <c r="E66" s="8"/>
      <c r="F66" s="23" t="s">
        <v>26</v>
      </c>
      <c r="G66" s="38">
        <f t="shared" ref="G66" si="56">G67+G68+G69+G70</f>
        <v>115960.15</v>
      </c>
      <c r="H66" s="38">
        <f t="shared" si="45"/>
        <v>0</v>
      </c>
      <c r="I66" s="38">
        <f t="shared" ref="I66:J66" si="57">I67+I68+I69+I70</f>
        <v>0</v>
      </c>
      <c r="J66" s="38">
        <f t="shared" si="57"/>
        <v>115587.69999999998</v>
      </c>
      <c r="K66" s="39">
        <f t="shared" si="42"/>
        <v>99.678812074665288</v>
      </c>
      <c r="L66" s="39"/>
    </row>
    <row r="67" spans="2:12" x14ac:dyDescent="0.3">
      <c r="B67" s="8"/>
      <c r="C67" s="17"/>
      <c r="D67" s="8"/>
      <c r="E67" s="8">
        <v>3211</v>
      </c>
      <c r="F67" s="23" t="s">
        <v>27</v>
      </c>
      <c r="G67" s="39">
        <v>34390.44</v>
      </c>
      <c r="H67" s="38">
        <f t="shared" si="45"/>
        <v>0</v>
      </c>
      <c r="I67" s="38">
        <v>0</v>
      </c>
      <c r="J67" s="39">
        <v>34893.879999999997</v>
      </c>
      <c r="K67" s="39">
        <f t="shared" si="42"/>
        <v>101.46389519878198</v>
      </c>
      <c r="L67" s="39"/>
    </row>
    <row r="68" spans="2:12" x14ac:dyDescent="0.3">
      <c r="B68" s="8"/>
      <c r="C68" s="17"/>
      <c r="D68" s="8"/>
      <c r="E68" s="8">
        <v>3212</v>
      </c>
      <c r="F68" s="23" t="s">
        <v>94</v>
      </c>
      <c r="G68" s="39">
        <v>77861.429999999993</v>
      </c>
      <c r="H68" s="38">
        <f t="shared" si="45"/>
        <v>0</v>
      </c>
      <c r="I68" s="38">
        <v>0</v>
      </c>
      <c r="J68" s="39">
        <v>77102.289999999994</v>
      </c>
      <c r="K68" s="39">
        <f t="shared" si="42"/>
        <v>99.025011485147402</v>
      </c>
      <c r="L68" s="39"/>
    </row>
    <row r="69" spans="2:12" x14ac:dyDescent="0.3">
      <c r="B69" s="8"/>
      <c r="C69" s="17"/>
      <c r="D69" s="8"/>
      <c r="E69" s="8">
        <v>3213</v>
      </c>
      <c r="F69" s="23" t="s">
        <v>95</v>
      </c>
      <c r="G69" s="39">
        <v>1177.5</v>
      </c>
      <c r="H69" s="38">
        <f t="shared" si="45"/>
        <v>0</v>
      </c>
      <c r="I69" s="38">
        <v>0</v>
      </c>
      <c r="J69" s="39">
        <v>2749.53</v>
      </c>
      <c r="K69" s="39">
        <f t="shared" si="42"/>
        <v>233.50573248407645</v>
      </c>
      <c r="L69" s="39"/>
    </row>
    <row r="70" spans="2:12" x14ac:dyDescent="0.3">
      <c r="B70" s="8"/>
      <c r="C70" s="17"/>
      <c r="D70" s="8"/>
      <c r="E70" s="8">
        <v>3214</v>
      </c>
      <c r="F70" s="23" t="s">
        <v>96</v>
      </c>
      <c r="G70" s="39">
        <v>2530.7800000000002</v>
      </c>
      <c r="H70" s="38">
        <f t="shared" si="45"/>
        <v>0</v>
      </c>
      <c r="I70" s="38">
        <v>0</v>
      </c>
      <c r="J70" s="39">
        <v>842</v>
      </c>
      <c r="K70" s="39">
        <f t="shared" si="42"/>
        <v>33.270375141260793</v>
      </c>
      <c r="L70" s="39"/>
    </row>
    <row r="71" spans="2:12" x14ac:dyDescent="0.3">
      <c r="B71" s="8"/>
      <c r="C71" s="17"/>
      <c r="D71" s="8">
        <v>322</v>
      </c>
      <c r="E71" s="8"/>
      <c r="F71" s="23" t="s">
        <v>97</v>
      </c>
      <c r="G71" s="38">
        <f>G72+G73+G74+G75+G76+G77</f>
        <v>81291.659999999989</v>
      </c>
      <c r="H71" s="38">
        <f t="shared" si="45"/>
        <v>0</v>
      </c>
      <c r="I71" s="38">
        <f t="shared" ref="I71" si="58">I72+I73+I74+I75+I76+I77</f>
        <v>0</v>
      </c>
      <c r="J71" s="38">
        <f>J72+J73+J74+J75+J76+J77</f>
        <v>80531.569999999992</v>
      </c>
      <c r="K71" s="39">
        <f t="shared" si="42"/>
        <v>99.06498403403252</v>
      </c>
      <c r="L71" s="39"/>
    </row>
    <row r="72" spans="2:12" x14ac:dyDescent="0.3">
      <c r="B72" s="8"/>
      <c r="C72" s="17"/>
      <c r="D72" s="8"/>
      <c r="E72" s="8">
        <v>3221</v>
      </c>
      <c r="F72" s="41" t="s">
        <v>98</v>
      </c>
      <c r="G72" s="39">
        <v>13615.75</v>
      </c>
      <c r="H72" s="38">
        <f t="shared" si="45"/>
        <v>0</v>
      </c>
      <c r="I72" s="38">
        <v>0</v>
      </c>
      <c r="J72" s="39">
        <v>15406.78</v>
      </c>
      <c r="K72" s="39">
        <f t="shared" si="42"/>
        <v>113.15410462148617</v>
      </c>
      <c r="L72" s="39"/>
    </row>
    <row r="73" spans="2:12" x14ac:dyDescent="0.3">
      <c r="B73" s="8"/>
      <c r="C73" s="17"/>
      <c r="D73" s="8"/>
      <c r="E73" s="8">
        <v>3222</v>
      </c>
      <c r="F73" s="41" t="s">
        <v>103</v>
      </c>
      <c r="G73" s="39">
        <v>24793.58</v>
      </c>
      <c r="H73" s="38">
        <f t="shared" si="45"/>
        <v>0</v>
      </c>
      <c r="I73" s="38">
        <v>0</v>
      </c>
      <c r="J73" s="39">
        <v>25390.35</v>
      </c>
      <c r="K73" s="39">
        <f t="shared" si="42"/>
        <v>102.40695373560413</v>
      </c>
      <c r="L73" s="39"/>
    </row>
    <row r="74" spans="2:12" x14ac:dyDescent="0.3">
      <c r="B74" s="8"/>
      <c r="C74" s="17"/>
      <c r="D74" s="8"/>
      <c r="E74" s="8">
        <v>3223</v>
      </c>
      <c r="F74" s="41" t="s">
        <v>99</v>
      </c>
      <c r="G74" s="39">
        <v>31364.84</v>
      </c>
      <c r="H74" s="38">
        <f t="shared" si="45"/>
        <v>0</v>
      </c>
      <c r="I74" s="38">
        <v>0</v>
      </c>
      <c r="J74" s="39">
        <v>30699.91</v>
      </c>
      <c r="K74" s="39">
        <f t="shared" si="42"/>
        <v>97.8800146916101</v>
      </c>
      <c r="L74" s="39"/>
    </row>
    <row r="75" spans="2:12" x14ac:dyDescent="0.3">
      <c r="B75" s="8"/>
      <c r="C75" s="17"/>
      <c r="D75" s="8"/>
      <c r="E75" s="8">
        <v>3224</v>
      </c>
      <c r="F75" s="41" t="s">
        <v>100</v>
      </c>
      <c r="G75" s="39">
        <v>5800.9</v>
      </c>
      <c r="H75" s="38">
        <f t="shared" si="45"/>
        <v>0</v>
      </c>
      <c r="I75" s="38">
        <v>0</v>
      </c>
      <c r="J75" s="39">
        <v>4213.6099999999997</v>
      </c>
      <c r="K75" s="39">
        <f t="shared" si="42"/>
        <v>72.637176989777458</v>
      </c>
      <c r="L75" s="39"/>
    </row>
    <row r="76" spans="2:12" x14ac:dyDescent="0.3">
      <c r="B76" s="8"/>
      <c r="C76" s="17"/>
      <c r="D76" s="8"/>
      <c r="E76" s="8">
        <v>3225</v>
      </c>
      <c r="F76" s="41" t="s">
        <v>101</v>
      </c>
      <c r="G76" s="39">
        <v>5192.3599999999997</v>
      </c>
      <c r="H76" s="38">
        <f t="shared" si="45"/>
        <v>0</v>
      </c>
      <c r="I76" s="38">
        <v>0</v>
      </c>
      <c r="J76" s="39">
        <v>691.03</v>
      </c>
      <c r="K76" s="39">
        <f t="shared" si="42"/>
        <v>13.308591854185767</v>
      </c>
      <c r="L76" s="39"/>
    </row>
    <row r="77" spans="2:12" x14ac:dyDescent="0.3">
      <c r="B77" s="8"/>
      <c r="C77" s="17"/>
      <c r="D77" s="8"/>
      <c r="E77" s="8">
        <v>3227</v>
      </c>
      <c r="F77" s="41" t="s">
        <v>102</v>
      </c>
      <c r="G77" s="39">
        <v>524.23</v>
      </c>
      <c r="H77" s="38">
        <f t="shared" si="45"/>
        <v>0</v>
      </c>
      <c r="I77" s="38">
        <v>0</v>
      </c>
      <c r="J77" s="39">
        <v>4129.8900000000003</v>
      </c>
      <c r="K77" s="39">
        <f t="shared" si="42"/>
        <v>787.80115598115344</v>
      </c>
      <c r="L77" s="39"/>
    </row>
    <row r="78" spans="2:12" x14ac:dyDescent="0.3">
      <c r="B78" s="8"/>
      <c r="C78" s="17"/>
      <c r="D78" s="8">
        <v>323</v>
      </c>
      <c r="E78" s="8"/>
      <c r="F78" s="42" t="s">
        <v>104</v>
      </c>
      <c r="G78" s="38">
        <f t="shared" ref="G78" si="59">G79+G80+G81+G82+G83+G84+G85+G86+G87</f>
        <v>266734.52</v>
      </c>
      <c r="H78" s="38">
        <f t="shared" si="45"/>
        <v>0</v>
      </c>
      <c r="I78" s="38">
        <v>0</v>
      </c>
      <c r="J78" s="38">
        <f t="shared" ref="J78" si="60">J79+J80+J81+J82+J83+J84+J85+J86+J87</f>
        <v>324738.43</v>
      </c>
      <c r="K78" s="39">
        <f t="shared" si="42"/>
        <v>121.74593299734882</v>
      </c>
      <c r="L78" s="39"/>
    </row>
    <row r="79" spans="2:12" x14ac:dyDescent="0.3">
      <c r="B79" s="8"/>
      <c r="C79" s="17"/>
      <c r="D79" s="8"/>
      <c r="E79" s="8">
        <v>3231</v>
      </c>
      <c r="F79" s="41" t="s">
        <v>105</v>
      </c>
      <c r="G79" s="39">
        <v>20081.900000000001</v>
      </c>
      <c r="H79" s="38">
        <f t="shared" si="45"/>
        <v>0</v>
      </c>
      <c r="I79" s="38">
        <v>0</v>
      </c>
      <c r="J79" s="39">
        <v>22645.39</v>
      </c>
      <c r="K79" s="39">
        <f t="shared" si="42"/>
        <v>112.76517660181555</v>
      </c>
      <c r="L79" s="39"/>
    </row>
    <row r="80" spans="2:12" x14ac:dyDescent="0.3">
      <c r="B80" s="8"/>
      <c r="C80" s="17"/>
      <c r="D80" s="8"/>
      <c r="E80" s="8">
        <v>3232</v>
      </c>
      <c r="F80" s="41" t="s">
        <v>106</v>
      </c>
      <c r="G80" s="39">
        <v>9718.02</v>
      </c>
      <c r="H80" s="38">
        <f t="shared" si="45"/>
        <v>0</v>
      </c>
      <c r="I80" s="38">
        <v>0</v>
      </c>
      <c r="J80" s="39">
        <v>10615.15</v>
      </c>
      <c r="K80" s="39">
        <f t="shared" si="42"/>
        <v>109.23161302405222</v>
      </c>
      <c r="L80" s="39"/>
    </row>
    <row r="81" spans="2:12" x14ac:dyDescent="0.3">
      <c r="B81" s="8"/>
      <c r="C81" s="17"/>
      <c r="D81" s="8"/>
      <c r="E81" s="8">
        <v>3233</v>
      </c>
      <c r="F81" s="41" t="s">
        <v>107</v>
      </c>
      <c r="G81" s="39">
        <v>4182.9799999999996</v>
      </c>
      <c r="H81" s="38">
        <f t="shared" si="45"/>
        <v>0</v>
      </c>
      <c r="I81" s="38">
        <v>0</v>
      </c>
      <c r="J81" s="39">
        <v>3383.7</v>
      </c>
      <c r="K81" s="39">
        <f t="shared" si="42"/>
        <v>80.892091284204099</v>
      </c>
      <c r="L81" s="39"/>
    </row>
    <row r="82" spans="2:12" x14ac:dyDescent="0.3">
      <c r="B82" s="8"/>
      <c r="C82" s="17"/>
      <c r="D82" s="8"/>
      <c r="E82" s="8">
        <v>3234</v>
      </c>
      <c r="F82" s="41" t="s">
        <v>108</v>
      </c>
      <c r="G82" s="39">
        <v>15568.78</v>
      </c>
      <c r="H82" s="38">
        <f t="shared" si="45"/>
        <v>0</v>
      </c>
      <c r="I82" s="38">
        <v>0</v>
      </c>
      <c r="J82" s="39">
        <v>7504.43</v>
      </c>
      <c r="K82" s="39">
        <f t="shared" si="42"/>
        <v>48.201785881745387</v>
      </c>
      <c r="L82" s="39"/>
    </row>
    <row r="83" spans="2:12" x14ac:dyDescent="0.3">
      <c r="B83" s="8"/>
      <c r="C83" s="17"/>
      <c r="D83" s="8"/>
      <c r="E83" s="8">
        <v>3235</v>
      </c>
      <c r="F83" s="41" t="s">
        <v>109</v>
      </c>
      <c r="G83" s="39">
        <v>17449.95</v>
      </c>
      <c r="H83" s="38">
        <f t="shared" si="45"/>
        <v>0</v>
      </c>
      <c r="I83" s="38">
        <v>0</v>
      </c>
      <c r="J83" s="39">
        <v>20414.02</v>
      </c>
      <c r="K83" s="39">
        <f t="shared" si="42"/>
        <v>116.98612316940735</v>
      </c>
      <c r="L83" s="39"/>
    </row>
    <row r="84" spans="2:12" x14ac:dyDescent="0.3">
      <c r="B84" s="8"/>
      <c r="C84" s="17"/>
      <c r="D84" s="8"/>
      <c r="E84" s="8">
        <v>3236</v>
      </c>
      <c r="F84" s="41" t="s">
        <v>110</v>
      </c>
      <c r="G84" s="39">
        <v>6172.14</v>
      </c>
      <c r="H84" s="38">
        <f t="shared" si="45"/>
        <v>0</v>
      </c>
      <c r="I84" s="38">
        <v>0</v>
      </c>
      <c r="J84" s="39">
        <v>5362.1</v>
      </c>
      <c r="K84" s="39">
        <f t="shared" si="42"/>
        <v>86.875864772996081</v>
      </c>
      <c r="L84" s="39"/>
    </row>
    <row r="85" spans="2:12" x14ac:dyDescent="0.3">
      <c r="B85" s="8"/>
      <c r="C85" s="17"/>
      <c r="D85" s="8"/>
      <c r="E85" s="8">
        <v>3237</v>
      </c>
      <c r="F85" s="41" t="s">
        <v>111</v>
      </c>
      <c r="G85" s="39">
        <v>153725.41</v>
      </c>
      <c r="H85" s="38">
        <f t="shared" si="45"/>
        <v>0</v>
      </c>
      <c r="I85" s="38">
        <v>0</v>
      </c>
      <c r="J85" s="39">
        <v>214066.48</v>
      </c>
      <c r="K85" s="39">
        <f t="shared" si="42"/>
        <v>139.25250223759363</v>
      </c>
      <c r="L85" s="39"/>
    </row>
    <row r="86" spans="2:12" x14ac:dyDescent="0.3">
      <c r="B86" s="8"/>
      <c r="C86" s="17"/>
      <c r="D86" s="8"/>
      <c r="E86" s="8">
        <v>3238</v>
      </c>
      <c r="F86" s="41" t="s">
        <v>112</v>
      </c>
      <c r="G86" s="39">
        <v>2088.15</v>
      </c>
      <c r="H86" s="38">
        <f t="shared" si="45"/>
        <v>0</v>
      </c>
      <c r="I86" s="38">
        <v>0</v>
      </c>
      <c r="J86" s="39">
        <v>1825.56</v>
      </c>
      <c r="K86" s="39">
        <f t="shared" si="42"/>
        <v>87.424753968824078</v>
      </c>
      <c r="L86" s="39"/>
    </row>
    <row r="87" spans="2:12" x14ac:dyDescent="0.3">
      <c r="B87" s="8"/>
      <c r="C87" s="17"/>
      <c r="D87" s="8"/>
      <c r="E87" s="8">
        <v>3239</v>
      </c>
      <c r="F87" s="41" t="s">
        <v>113</v>
      </c>
      <c r="G87" s="39">
        <v>37747.19</v>
      </c>
      <c r="H87" s="38">
        <f t="shared" si="45"/>
        <v>0</v>
      </c>
      <c r="I87" s="38">
        <v>0</v>
      </c>
      <c r="J87" s="39">
        <v>38921.599999999999</v>
      </c>
      <c r="K87" s="39">
        <f t="shared" si="42"/>
        <v>103.11125146004245</v>
      </c>
      <c r="L87" s="39"/>
    </row>
    <row r="88" spans="2:12" ht="27" x14ac:dyDescent="0.3">
      <c r="B88" s="8"/>
      <c r="C88" s="17"/>
      <c r="D88" s="8">
        <v>324</v>
      </c>
      <c r="E88" s="8"/>
      <c r="F88" s="42" t="s">
        <v>114</v>
      </c>
      <c r="G88" s="38">
        <f t="shared" ref="G88:J88" si="61">G89</f>
        <v>72981.789999999994</v>
      </c>
      <c r="H88" s="38">
        <f t="shared" si="45"/>
        <v>0</v>
      </c>
      <c r="I88" s="38">
        <f t="shared" si="61"/>
        <v>0</v>
      </c>
      <c r="J88" s="38">
        <f t="shared" si="61"/>
        <v>66898.14</v>
      </c>
      <c r="K88" s="39">
        <f t="shared" si="42"/>
        <v>91.664153482670145</v>
      </c>
      <c r="L88" s="39"/>
    </row>
    <row r="89" spans="2:12" x14ac:dyDescent="0.3">
      <c r="B89" s="8"/>
      <c r="C89" s="17"/>
      <c r="D89" s="8"/>
      <c r="E89" s="8">
        <v>3241</v>
      </c>
      <c r="F89" s="41" t="s">
        <v>114</v>
      </c>
      <c r="G89" s="39">
        <v>72981.789999999994</v>
      </c>
      <c r="H89" s="38">
        <f t="shared" si="45"/>
        <v>0</v>
      </c>
      <c r="I89" s="38">
        <v>0</v>
      </c>
      <c r="J89" s="39">
        <v>66898.14</v>
      </c>
      <c r="K89" s="39">
        <f t="shared" si="42"/>
        <v>91.664153482670145</v>
      </c>
      <c r="L89" s="39"/>
    </row>
    <row r="90" spans="2:12" x14ac:dyDescent="0.3">
      <c r="B90" s="8"/>
      <c r="C90" s="17"/>
      <c r="D90" s="8">
        <v>329</v>
      </c>
      <c r="E90" s="8"/>
      <c r="F90" s="42" t="s">
        <v>115</v>
      </c>
      <c r="G90" s="38">
        <f t="shared" ref="G90" si="62">G91+G92+G93+G94+G95+G96</f>
        <v>20319.68</v>
      </c>
      <c r="H90" s="38">
        <f t="shared" si="45"/>
        <v>0</v>
      </c>
      <c r="I90" s="38">
        <f t="shared" ref="I90:J90" si="63">I91+I92+I93+I94+I95+I96</f>
        <v>0</v>
      </c>
      <c r="J90" s="38">
        <f t="shared" si="63"/>
        <v>21083.690000000002</v>
      </c>
      <c r="K90" s="39">
        <f t="shared" si="42"/>
        <v>103.75995094410936</v>
      </c>
      <c r="L90" s="39"/>
    </row>
    <row r="91" spans="2:12" x14ac:dyDescent="0.3">
      <c r="B91" s="8"/>
      <c r="C91" s="17"/>
      <c r="D91" s="8"/>
      <c r="E91" s="8">
        <v>3292</v>
      </c>
      <c r="F91" s="41" t="s">
        <v>116</v>
      </c>
      <c r="G91" s="39">
        <v>4158.4799999999996</v>
      </c>
      <c r="H91" s="38">
        <f t="shared" si="45"/>
        <v>0</v>
      </c>
      <c r="I91" s="38">
        <v>0</v>
      </c>
      <c r="J91" s="39">
        <v>3646.71</v>
      </c>
      <c r="K91" s="39">
        <f t="shared" si="42"/>
        <v>87.693339874184801</v>
      </c>
      <c r="L91" s="39"/>
    </row>
    <row r="92" spans="2:12" x14ac:dyDescent="0.3">
      <c r="B92" s="8"/>
      <c r="C92" s="17"/>
      <c r="D92" s="8"/>
      <c r="E92" s="8">
        <v>3293</v>
      </c>
      <c r="F92" s="41" t="s">
        <v>117</v>
      </c>
      <c r="G92" s="39">
        <v>1920.72</v>
      </c>
      <c r="H92" s="38">
        <f t="shared" si="45"/>
        <v>0</v>
      </c>
      <c r="I92" s="38">
        <v>0</v>
      </c>
      <c r="J92" s="39">
        <v>4402.33</v>
      </c>
      <c r="K92" s="39">
        <f t="shared" si="42"/>
        <v>229.20207005706192</v>
      </c>
      <c r="L92" s="39"/>
    </row>
    <row r="93" spans="2:12" x14ac:dyDescent="0.3">
      <c r="B93" s="8"/>
      <c r="C93" s="17"/>
      <c r="D93" s="8"/>
      <c r="E93" s="8">
        <v>3294</v>
      </c>
      <c r="F93" s="41" t="s">
        <v>118</v>
      </c>
      <c r="G93" s="39">
        <v>194.27</v>
      </c>
      <c r="H93" s="38">
        <f t="shared" si="45"/>
        <v>0</v>
      </c>
      <c r="I93" s="38">
        <v>0</v>
      </c>
      <c r="J93" s="39">
        <v>235</v>
      </c>
      <c r="K93" s="39">
        <f t="shared" si="42"/>
        <v>120.96566634065991</v>
      </c>
      <c r="L93" s="39"/>
    </row>
    <row r="94" spans="2:12" x14ac:dyDescent="0.3">
      <c r="B94" s="8"/>
      <c r="C94" s="17"/>
      <c r="D94" s="8"/>
      <c r="E94" s="8">
        <v>3295</v>
      </c>
      <c r="F94" s="41" t="s">
        <v>119</v>
      </c>
      <c r="G94" s="39">
        <v>1220.05</v>
      </c>
      <c r="H94" s="38">
        <f t="shared" si="45"/>
        <v>0</v>
      </c>
      <c r="I94" s="38">
        <v>0</v>
      </c>
      <c r="J94" s="39">
        <v>1572.47</v>
      </c>
      <c r="K94" s="39">
        <f t="shared" si="42"/>
        <v>128.88570140568009</v>
      </c>
      <c r="L94" s="39"/>
    </row>
    <row r="95" spans="2:12" hidden="1" x14ac:dyDescent="0.3">
      <c r="B95" s="8"/>
      <c r="C95" s="17"/>
      <c r="D95" s="8"/>
      <c r="E95" s="8">
        <v>3296</v>
      </c>
      <c r="F95" s="41" t="s">
        <v>120</v>
      </c>
      <c r="G95" s="39">
        <v>0</v>
      </c>
      <c r="H95" s="38">
        <f t="shared" si="45"/>
        <v>0</v>
      </c>
      <c r="I95" s="38">
        <v>0</v>
      </c>
      <c r="J95" s="39">
        <v>0</v>
      </c>
      <c r="K95" s="39" t="e">
        <f t="shared" si="42"/>
        <v>#DIV/0!</v>
      </c>
      <c r="L95" s="39"/>
    </row>
    <row r="96" spans="2:12" x14ac:dyDescent="0.3">
      <c r="B96" s="8"/>
      <c r="C96" s="17"/>
      <c r="D96" s="8"/>
      <c r="E96" s="8">
        <v>3299</v>
      </c>
      <c r="F96" s="41" t="s">
        <v>115</v>
      </c>
      <c r="G96" s="39">
        <v>12826.16</v>
      </c>
      <c r="H96" s="38">
        <f t="shared" si="45"/>
        <v>0</v>
      </c>
      <c r="I96" s="38">
        <v>0</v>
      </c>
      <c r="J96" s="39">
        <v>11227.18</v>
      </c>
      <c r="K96" s="39">
        <f t="shared" si="42"/>
        <v>87.533447267147764</v>
      </c>
      <c r="L96" s="39"/>
    </row>
    <row r="97" spans="2:12" x14ac:dyDescent="0.3">
      <c r="B97" s="8"/>
      <c r="C97" s="17">
        <v>34</v>
      </c>
      <c r="D97" s="8"/>
      <c r="E97" s="8"/>
      <c r="F97" s="42" t="s">
        <v>121</v>
      </c>
      <c r="G97" s="38">
        <f t="shared" ref="G97" si="64">G100+G98</f>
        <v>2618.35</v>
      </c>
      <c r="H97" s="38">
        <f t="shared" si="45"/>
        <v>3000</v>
      </c>
      <c r="I97" s="38">
        <v>3000</v>
      </c>
      <c r="J97" s="38">
        <f t="shared" ref="J97" si="65">J100+J98</f>
        <v>2436.2600000000002</v>
      </c>
      <c r="K97" s="39">
        <f t="shared" si="42"/>
        <v>93.045620333416096</v>
      </c>
      <c r="L97" s="39">
        <f t="shared" si="43"/>
        <v>81.208666666666673</v>
      </c>
    </row>
    <row r="98" spans="2:12" x14ac:dyDescent="0.3">
      <c r="B98" s="8"/>
      <c r="C98" s="17"/>
      <c r="D98" s="8">
        <v>342</v>
      </c>
      <c r="E98" s="8"/>
      <c r="F98" s="42" t="s">
        <v>254</v>
      </c>
      <c r="G98" s="38">
        <f t="shared" ref="G98:J98" si="66">G99</f>
        <v>149.97</v>
      </c>
      <c r="H98" s="38">
        <f t="shared" si="45"/>
        <v>0</v>
      </c>
      <c r="I98" s="38">
        <f t="shared" si="66"/>
        <v>0</v>
      </c>
      <c r="J98" s="38">
        <f t="shared" si="66"/>
        <v>0</v>
      </c>
      <c r="K98" s="39">
        <f t="shared" ref="K98:K99" si="67">J98/G98*100</f>
        <v>0</v>
      </c>
      <c r="L98" s="39"/>
    </row>
    <row r="99" spans="2:12" ht="27" x14ac:dyDescent="0.3">
      <c r="B99" s="8"/>
      <c r="C99" s="17"/>
      <c r="D99" s="8"/>
      <c r="E99" s="8">
        <v>3423</v>
      </c>
      <c r="F99" s="41" t="s">
        <v>255</v>
      </c>
      <c r="G99" s="39">
        <v>149.97</v>
      </c>
      <c r="H99" s="38">
        <f t="shared" si="45"/>
        <v>0</v>
      </c>
      <c r="I99" s="38">
        <v>0</v>
      </c>
      <c r="J99" s="39">
        <v>0</v>
      </c>
      <c r="K99" s="39">
        <f t="shared" si="67"/>
        <v>0</v>
      </c>
      <c r="L99" s="39"/>
    </row>
    <row r="100" spans="2:12" x14ac:dyDescent="0.3">
      <c r="B100" s="8"/>
      <c r="C100" s="17"/>
      <c r="D100" s="8">
        <v>343</v>
      </c>
      <c r="E100" s="8"/>
      <c r="F100" s="42" t="s">
        <v>122</v>
      </c>
      <c r="G100" s="38">
        <f t="shared" ref="G100" si="68">G101+G102+G103+G104</f>
        <v>2468.38</v>
      </c>
      <c r="H100" s="38">
        <f t="shared" si="45"/>
        <v>0</v>
      </c>
      <c r="I100" s="38">
        <f t="shared" ref="I100:J100" si="69">I101+I102+I103+I104</f>
        <v>0</v>
      </c>
      <c r="J100" s="38">
        <f t="shared" si="69"/>
        <v>2436.2600000000002</v>
      </c>
      <c r="K100" s="39">
        <f t="shared" si="42"/>
        <v>98.698741684829727</v>
      </c>
      <c r="L100" s="39"/>
    </row>
    <row r="101" spans="2:12" x14ac:dyDescent="0.3">
      <c r="B101" s="8"/>
      <c r="C101" s="17"/>
      <c r="D101" s="8"/>
      <c r="E101" s="8">
        <v>3431</v>
      </c>
      <c r="F101" s="41" t="s">
        <v>123</v>
      </c>
      <c r="G101" s="39">
        <v>2118.39</v>
      </c>
      <c r="H101" s="38">
        <f t="shared" si="45"/>
        <v>0</v>
      </c>
      <c r="I101" s="38">
        <v>0</v>
      </c>
      <c r="J101" s="39">
        <v>1854.77</v>
      </c>
      <c r="K101" s="39">
        <f t="shared" si="42"/>
        <v>87.555643672789245</v>
      </c>
      <c r="L101" s="39"/>
    </row>
    <row r="102" spans="2:12" hidden="1" x14ac:dyDescent="0.3">
      <c r="B102" s="8"/>
      <c r="C102" s="17"/>
      <c r="D102" s="8"/>
      <c r="E102" s="8">
        <v>3432</v>
      </c>
      <c r="F102" s="41" t="s">
        <v>124</v>
      </c>
      <c r="G102" s="39">
        <v>0</v>
      </c>
      <c r="H102" s="38">
        <f t="shared" si="45"/>
        <v>0</v>
      </c>
      <c r="I102" s="38">
        <v>0</v>
      </c>
      <c r="J102" s="39">
        <v>0</v>
      </c>
      <c r="K102" s="39" t="e">
        <f t="shared" si="42"/>
        <v>#DIV/0!</v>
      </c>
      <c r="L102" s="39"/>
    </row>
    <row r="103" spans="2:12" x14ac:dyDescent="0.3">
      <c r="B103" s="8"/>
      <c r="C103" s="17"/>
      <c r="D103" s="8"/>
      <c r="E103" s="8">
        <v>3433</v>
      </c>
      <c r="F103" s="41" t="s">
        <v>126</v>
      </c>
      <c r="G103" s="39">
        <v>0</v>
      </c>
      <c r="H103" s="38">
        <f t="shared" si="45"/>
        <v>0</v>
      </c>
      <c r="I103" s="38">
        <v>0</v>
      </c>
      <c r="J103" s="39">
        <v>0.66</v>
      </c>
      <c r="K103" s="39"/>
      <c r="L103" s="39"/>
    </row>
    <row r="104" spans="2:12" x14ac:dyDescent="0.3">
      <c r="B104" s="8"/>
      <c r="C104" s="17"/>
      <c r="D104" s="8"/>
      <c r="E104" s="8">
        <v>3434</v>
      </c>
      <c r="F104" s="41" t="s">
        <v>125</v>
      </c>
      <c r="G104" s="39">
        <v>349.99</v>
      </c>
      <c r="H104" s="38">
        <f t="shared" si="45"/>
        <v>0</v>
      </c>
      <c r="I104" s="38">
        <v>0</v>
      </c>
      <c r="J104" s="39">
        <v>580.83000000000004</v>
      </c>
      <c r="K104" s="39">
        <f t="shared" si="42"/>
        <v>165.95617017629075</v>
      </c>
      <c r="L104" s="39"/>
    </row>
    <row r="105" spans="2:12" ht="27" x14ac:dyDescent="0.3">
      <c r="B105" s="8"/>
      <c r="C105" s="17">
        <v>37</v>
      </c>
      <c r="D105" s="8"/>
      <c r="E105" s="8"/>
      <c r="F105" s="44" t="s">
        <v>127</v>
      </c>
      <c r="G105" s="38">
        <f t="shared" ref="G105:J105" si="70">G106</f>
        <v>1156.24</v>
      </c>
      <c r="H105" s="38">
        <f t="shared" si="45"/>
        <v>1360</v>
      </c>
      <c r="I105" s="38">
        <v>1360</v>
      </c>
      <c r="J105" s="38">
        <f t="shared" si="70"/>
        <v>877.8</v>
      </c>
      <c r="K105" s="39">
        <f t="shared" si="42"/>
        <v>75.918494430222097</v>
      </c>
      <c r="L105" s="39">
        <f t="shared" si="43"/>
        <v>64.544117647058812</v>
      </c>
    </row>
    <row r="106" spans="2:12" ht="27" x14ac:dyDescent="0.3">
      <c r="B106" s="8"/>
      <c r="C106" s="17"/>
      <c r="D106" s="8">
        <v>372</v>
      </c>
      <c r="E106" s="8"/>
      <c r="F106" s="44" t="s">
        <v>128</v>
      </c>
      <c r="G106" s="38">
        <f t="shared" ref="G106" si="71">G107+G108</f>
        <v>1156.24</v>
      </c>
      <c r="H106" s="38">
        <f t="shared" si="45"/>
        <v>0</v>
      </c>
      <c r="I106" s="38">
        <f t="shared" ref="I106:J106" si="72">I107+I108</f>
        <v>0</v>
      </c>
      <c r="J106" s="38">
        <f t="shared" si="72"/>
        <v>877.8</v>
      </c>
      <c r="K106" s="39">
        <f t="shared" si="42"/>
        <v>75.918494430222097</v>
      </c>
      <c r="L106" s="39"/>
    </row>
    <row r="107" spans="2:12" x14ac:dyDescent="0.3">
      <c r="B107" s="8"/>
      <c r="C107" s="17"/>
      <c r="D107" s="8"/>
      <c r="E107" s="8">
        <v>3721</v>
      </c>
      <c r="F107" s="43" t="s">
        <v>129</v>
      </c>
      <c r="G107" s="39">
        <v>927.01</v>
      </c>
      <c r="H107" s="38">
        <f t="shared" si="45"/>
        <v>0</v>
      </c>
      <c r="I107" s="38">
        <v>0</v>
      </c>
      <c r="J107" s="39">
        <v>877.8</v>
      </c>
      <c r="K107" s="39">
        <f t="shared" ref="K107:K112" si="73">J107/G107*100</f>
        <v>94.69153515064562</v>
      </c>
      <c r="L107" s="39"/>
    </row>
    <row r="108" spans="2:12" hidden="1" x14ac:dyDescent="0.3">
      <c r="B108" s="8"/>
      <c r="C108" s="17"/>
      <c r="D108" s="8"/>
      <c r="E108" s="8">
        <v>3722</v>
      </c>
      <c r="F108" s="43" t="s">
        <v>130</v>
      </c>
      <c r="G108" s="39">
        <v>229.23</v>
      </c>
      <c r="H108" s="38">
        <f t="shared" si="45"/>
        <v>0</v>
      </c>
      <c r="I108" s="38">
        <v>0</v>
      </c>
      <c r="J108" s="39">
        <v>0</v>
      </c>
      <c r="K108" s="39">
        <f t="shared" si="73"/>
        <v>0</v>
      </c>
      <c r="L108" s="39"/>
    </row>
    <row r="109" spans="2:12" x14ac:dyDescent="0.3">
      <c r="B109" s="8"/>
      <c r="C109" s="17">
        <v>38</v>
      </c>
      <c r="D109" s="8"/>
      <c r="E109" s="8"/>
      <c r="F109" s="44" t="s">
        <v>134</v>
      </c>
      <c r="G109" s="38">
        <f t="shared" ref="G109" si="74">G110</f>
        <v>567.99</v>
      </c>
      <c r="H109" s="38">
        <f t="shared" si="45"/>
        <v>0</v>
      </c>
      <c r="I109" s="38">
        <v>0</v>
      </c>
      <c r="J109" s="38">
        <f t="shared" ref="J109" si="75">J110</f>
        <v>391.32</v>
      </c>
      <c r="K109" s="39">
        <f t="shared" si="73"/>
        <v>68.895579147520209</v>
      </c>
      <c r="L109" s="39"/>
    </row>
    <row r="110" spans="2:12" x14ac:dyDescent="0.3">
      <c r="B110" s="8"/>
      <c r="C110" s="17"/>
      <c r="D110" s="8">
        <v>381</v>
      </c>
      <c r="E110" s="8"/>
      <c r="F110" s="46" t="s">
        <v>131</v>
      </c>
      <c r="G110" s="38">
        <f t="shared" ref="G110" si="76">G111+G112</f>
        <v>567.99</v>
      </c>
      <c r="H110" s="38">
        <f t="shared" si="45"/>
        <v>0</v>
      </c>
      <c r="I110" s="38">
        <f t="shared" ref="I110:J110" si="77">I111+I112</f>
        <v>0</v>
      </c>
      <c r="J110" s="38">
        <f t="shared" si="77"/>
        <v>391.32</v>
      </c>
      <c r="K110" s="39">
        <f t="shared" si="73"/>
        <v>68.895579147520209</v>
      </c>
      <c r="L110" s="39"/>
    </row>
    <row r="111" spans="2:12" hidden="1" x14ac:dyDescent="0.3">
      <c r="B111" s="8"/>
      <c r="C111" s="17"/>
      <c r="D111" s="8"/>
      <c r="E111" s="8">
        <v>3811</v>
      </c>
      <c r="F111" s="45" t="s">
        <v>132</v>
      </c>
      <c r="G111" s="39">
        <v>0</v>
      </c>
      <c r="H111" s="38">
        <f t="shared" si="45"/>
        <v>0</v>
      </c>
      <c r="I111" s="38">
        <v>0</v>
      </c>
      <c r="J111" s="39">
        <v>0</v>
      </c>
      <c r="K111" s="39" t="e">
        <f t="shared" si="73"/>
        <v>#DIV/0!</v>
      </c>
      <c r="L111" s="39"/>
    </row>
    <row r="112" spans="2:12" x14ac:dyDescent="0.3">
      <c r="B112" s="8"/>
      <c r="C112" s="17"/>
      <c r="D112" s="8"/>
      <c r="E112" s="8">
        <v>3812</v>
      </c>
      <c r="F112" s="45" t="s">
        <v>133</v>
      </c>
      <c r="G112" s="39">
        <v>567.99</v>
      </c>
      <c r="H112" s="38">
        <f t="shared" si="45"/>
        <v>0</v>
      </c>
      <c r="I112" s="38">
        <v>0</v>
      </c>
      <c r="J112" s="39">
        <v>391.32</v>
      </c>
      <c r="K112" s="39">
        <f t="shared" si="73"/>
        <v>68.895579147520209</v>
      </c>
      <c r="L112" s="39"/>
    </row>
    <row r="113" spans="2:12" x14ac:dyDescent="0.3">
      <c r="B113" s="8"/>
      <c r="C113" s="8"/>
      <c r="D113" s="9"/>
      <c r="E113" s="9"/>
      <c r="F113" s="13"/>
      <c r="G113" s="39"/>
      <c r="H113" s="38">
        <f t="shared" si="45"/>
        <v>0</v>
      </c>
      <c r="I113" s="38"/>
      <c r="J113" s="39"/>
      <c r="K113" s="39"/>
      <c r="L113" s="39"/>
    </row>
    <row r="114" spans="2:12" x14ac:dyDescent="0.3">
      <c r="B114" s="10">
        <v>4</v>
      </c>
      <c r="C114" s="10"/>
      <c r="D114" s="10"/>
      <c r="E114" s="10"/>
      <c r="F114" s="15" t="s">
        <v>4</v>
      </c>
      <c r="G114" s="38">
        <f t="shared" ref="G114" si="78">G120+G134+G115</f>
        <v>183175.41999999998</v>
      </c>
      <c r="H114" s="38">
        <f t="shared" si="45"/>
        <v>170853</v>
      </c>
      <c r="I114" s="38">
        <f t="shared" ref="I114:J114" si="79">I120+I134+I115</f>
        <v>170853</v>
      </c>
      <c r="J114" s="38">
        <f t="shared" si="79"/>
        <v>158612.41</v>
      </c>
      <c r="K114" s="39">
        <f t="shared" ref="K114:K136" si="80">J114/G114*100</f>
        <v>86.590444285592469</v>
      </c>
      <c r="L114" s="39">
        <f t="shared" ref="L114:L134" si="81">J114/I114*100</f>
        <v>92.835601364916045</v>
      </c>
    </row>
    <row r="115" spans="2:12" ht="27" x14ac:dyDescent="0.3">
      <c r="B115" s="11"/>
      <c r="C115" s="11">
        <v>41</v>
      </c>
      <c r="D115" s="11"/>
      <c r="E115" s="11"/>
      <c r="F115" s="44" t="s">
        <v>256</v>
      </c>
      <c r="G115" s="38">
        <f>G116</f>
        <v>62479</v>
      </c>
      <c r="H115" s="38">
        <f t="shared" si="45"/>
        <v>0</v>
      </c>
      <c r="I115" s="38">
        <v>0</v>
      </c>
      <c r="J115" s="38">
        <f>J116+J118</f>
        <v>293.67</v>
      </c>
      <c r="K115" s="39"/>
      <c r="L115" s="39"/>
    </row>
    <row r="116" spans="2:12" x14ac:dyDescent="0.3">
      <c r="B116" s="11"/>
      <c r="C116" s="11"/>
      <c r="D116" s="8">
        <v>411</v>
      </c>
      <c r="E116" s="8"/>
      <c r="F116" s="23" t="s">
        <v>314</v>
      </c>
      <c r="G116" s="38">
        <f t="shared" ref="G116" si="82">G117</f>
        <v>62479</v>
      </c>
      <c r="H116" s="38">
        <f t="shared" si="45"/>
        <v>0</v>
      </c>
      <c r="I116" s="38">
        <v>0</v>
      </c>
      <c r="J116" s="38">
        <f t="shared" ref="J116:J118" si="83">J117</f>
        <v>0</v>
      </c>
      <c r="K116" s="39"/>
      <c r="L116" s="39"/>
    </row>
    <row r="117" spans="2:12" x14ac:dyDescent="0.3">
      <c r="B117" s="11"/>
      <c r="C117" s="11"/>
      <c r="D117" s="8"/>
      <c r="E117" s="8">
        <v>4111</v>
      </c>
      <c r="F117" s="23" t="s">
        <v>257</v>
      </c>
      <c r="G117" s="39">
        <v>62479</v>
      </c>
      <c r="H117" s="38">
        <f t="shared" ref="H117:H136" si="84">I117</f>
        <v>0</v>
      </c>
      <c r="I117" s="38">
        <v>0</v>
      </c>
      <c r="J117" s="39">
        <v>0</v>
      </c>
      <c r="K117" s="39"/>
      <c r="L117" s="39"/>
    </row>
    <row r="118" spans="2:12" x14ac:dyDescent="0.3">
      <c r="B118" s="11"/>
      <c r="C118" s="11"/>
      <c r="D118" s="8">
        <v>412</v>
      </c>
      <c r="E118" s="8"/>
      <c r="F118" s="23" t="s">
        <v>313</v>
      </c>
      <c r="G118" s="38">
        <v>0</v>
      </c>
      <c r="H118" s="38">
        <f t="shared" si="84"/>
        <v>0</v>
      </c>
      <c r="I118" s="38">
        <v>0</v>
      </c>
      <c r="J118" s="38">
        <f t="shared" si="83"/>
        <v>293.67</v>
      </c>
      <c r="K118" s="39"/>
      <c r="L118" s="39"/>
    </row>
    <row r="119" spans="2:12" x14ac:dyDescent="0.3">
      <c r="B119" s="11"/>
      <c r="C119" s="11"/>
      <c r="D119" s="8"/>
      <c r="E119" s="8">
        <v>4123</v>
      </c>
      <c r="F119" s="23" t="s">
        <v>315</v>
      </c>
      <c r="G119" s="39">
        <v>0</v>
      </c>
      <c r="H119" s="38">
        <f t="shared" ref="H119" si="85">I119</f>
        <v>0</v>
      </c>
      <c r="I119" s="38">
        <v>0</v>
      </c>
      <c r="J119" s="39">
        <v>293.67</v>
      </c>
      <c r="K119" s="39"/>
      <c r="L119" s="39"/>
    </row>
    <row r="120" spans="2:12" ht="27" x14ac:dyDescent="0.3">
      <c r="B120" s="11"/>
      <c r="C120" s="11">
        <v>42</v>
      </c>
      <c r="D120" s="11"/>
      <c r="E120" s="11"/>
      <c r="F120" s="44" t="s">
        <v>318</v>
      </c>
      <c r="G120" s="38">
        <f>G121+G123+G130+G128+G132</f>
        <v>88000.72</v>
      </c>
      <c r="H120" s="38">
        <f t="shared" si="84"/>
        <v>81864</v>
      </c>
      <c r="I120" s="38">
        <v>81864</v>
      </c>
      <c r="J120" s="38">
        <f>J121+J123+J130+J128+J132</f>
        <v>71330.540000000008</v>
      </c>
      <c r="K120" s="39">
        <f t="shared" si="80"/>
        <v>81.056768626438526</v>
      </c>
      <c r="L120" s="39">
        <f t="shared" si="81"/>
        <v>87.132976644190379</v>
      </c>
    </row>
    <row r="121" spans="2:12" x14ac:dyDescent="0.3">
      <c r="B121" s="11"/>
      <c r="C121" s="11"/>
      <c r="D121" s="8">
        <v>421</v>
      </c>
      <c r="E121" s="8"/>
      <c r="F121" s="23" t="s">
        <v>135</v>
      </c>
      <c r="G121" s="38">
        <f>G122</f>
        <v>3250</v>
      </c>
      <c r="H121" s="38">
        <f t="shared" si="84"/>
        <v>0</v>
      </c>
      <c r="I121" s="38">
        <v>0</v>
      </c>
      <c r="J121" s="38">
        <f>J122</f>
        <v>0</v>
      </c>
      <c r="K121" s="39">
        <f t="shared" si="80"/>
        <v>0</v>
      </c>
      <c r="L121" s="39"/>
    </row>
    <row r="122" spans="2:12" x14ac:dyDescent="0.3">
      <c r="B122" s="11"/>
      <c r="C122" s="11"/>
      <c r="D122" s="8"/>
      <c r="E122" s="8">
        <v>4212</v>
      </c>
      <c r="F122" s="23" t="s">
        <v>136</v>
      </c>
      <c r="G122" s="39">
        <v>3250</v>
      </c>
      <c r="H122" s="38">
        <f t="shared" si="84"/>
        <v>0</v>
      </c>
      <c r="I122" s="38">
        <v>0</v>
      </c>
      <c r="J122" s="39">
        <v>0</v>
      </c>
      <c r="K122" s="39">
        <f t="shared" si="80"/>
        <v>0</v>
      </c>
      <c r="L122" s="39"/>
    </row>
    <row r="123" spans="2:12" x14ac:dyDescent="0.3">
      <c r="B123" s="11"/>
      <c r="C123" s="11"/>
      <c r="D123" s="8">
        <v>422</v>
      </c>
      <c r="E123" s="8"/>
      <c r="F123" s="23" t="s">
        <v>137</v>
      </c>
      <c r="G123" s="38">
        <f>G124+G125+G126+G127</f>
        <v>81764.320000000007</v>
      </c>
      <c r="H123" s="38">
        <f t="shared" si="84"/>
        <v>0</v>
      </c>
      <c r="I123" s="38">
        <f t="shared" ref="I123" si="86">I124+I125+I126+I127</f>
        <v>0</v>
      </c>
      <c r="J123" s="38">
        <f>J124+J125+J126+J127</f>
        <v>70399.23000000001</v>
      </c>
      <c r="K123" s="39">
        <f t="shared" si="80"/>
        <v>86.100184041156353</v>
      </c>
      <c r="L123" s="39"/>
    </row>
    <row r="124" spans="2:12" x14ac:dyDescent="0.3">
      <c r="B124" s="11"/>
      <c r="C124" s="11"/>
      <c r="D124" s="8"/>
      <c r="E124" s="8">
        <v>4221</v>
      </c>
      <c r="F124" s="23" t="s">
        <v>83</v>
      </c>
      <c r="G124" s="39">
        <v>31352.720000000001</v>
      </c>
      <c r="H124" s="38">
        <f t="shared" si="84"/>
        <v>0</v>
      </c>
      <c r="I124" s="38">
        <v>0</v>
      </c>
      <c r="J124" s="39">
        <v>14572.77</v>
      </c>
      <c r="K124" s="39">
        <f t="shared" si="80"/>
        <v>46.480082110898188</v>
      </c>
      <c r="L124" s="39"/>
    </row>
    <row r="125" spans="2:12" x14ac:dyDescent="0.3">
      <c r="B125" s="11"/>
      <c r="C125" s="11"/>
      <c r="D125" s="8"/>
      <c r="E125" s="8">
        <v>4222</v>
      </c>
      <c r="F125" s="23" t="s">
        <v>138</v>
      </c>
      <c r="G125" s="39"/>
      <c r="H125" s="38">
        <f t="shared" si="84"/>
        <v>0</v>
      </c>
      <c r="I125" s="38">
        <v>0</v>
      </c>
      <c r="J125" s="39">
        <v>1249.48</v>
      </c>
      <c r="K125" s="39"/>
      <c r="L125" s="39"/>
    </row>
    <row r="126" spans="2:12" hidden="1" x14ac:dyDescent="0.3">
      <c r="B126" s="11"/>
      <c r="C126" s="11"/>
      <c r="D126" s="8"/>
      <c r="E126" s="8">
        <v>4223</v>
      </c>
      <c r="F126" s="23" t="s">
        <v>139</v>
      </c>
      <c r="G126" s="39">
        <v>0</v>
      </c>
      <c r="H126" s="38">
        <f t="shared" si="84"/>
        <v>0</v>
      </c>
      <c r="I126" s="38">
        <v>0</v>
      </c>
      <c r="J126" s="39">
        <v>0</v>
      </c>
      <c r="K126" s="39"/>
      <c r="L126" s="39"/>
    </row>
    <row r="127" spans="2:12" x14ac:dyDescent="0.3">
      <c r="B127" s="11"/>
      <c r="C127" s="11"/>
      <c r="D127" s="8"/>
      <c r="E127" s="8">
        <v>4227</v>
      </c>
      <c r="F127" s="23" t="s">
        <v>84</v>
      </c>
      <c r="G127" s="39">
        <v>50411.6</v>
      </c>
      <c r="H127" s="38">
        <f t="shared" si="84"/>
        <v>0</v>
      </c>
      <c r="I127" s="38">
        <v>0</v>
      </c>
      <c r="J127" s="39">
        <v>54576.98</v>
      </c>
      <c r="K127" s="39">
        <f t="shared" si="80"/>
        <v>108.26274111514019</v>
      </c>
      <c r="L127" s="39"/>
    </row>
    <row r="128" spans="2:12" hidden="1" x14ac:dyDescent="0.3">
      <c r="B128" s="11"/>
      <c r="C128" s="11"/>
      <c r="D128" s="8">
        <v>423</v>
      </c>
      <c r="E128" s="8"/>
      <c r="F128" s="23" t="s">
        <v>140</v>
      </c>
      <c r="G128" s="38">
        <f t="shared" ref="G128" si="87">G129</f>
        <v>0</v>
      </c>
      <c r="H128" s="38">
        <f t="shared" si="84"/>
        <v>0</v>
      </c>
      <c r="I128" s="38">
        <v>0</v>
      </c>
      <c r="J128" s="38">
        <f t="shared" ref="J128" si="88">J129</f>
        <v>0</v>
      </c>
      <c r="K128" s="39" t="e">
        <f t="shared" si="80"/>
        <v>#DIV/0!</v>
      </c>
      <c r="L128" s="39"/>
    </row>
    <row r="129" spans="2:12" hidden="1" x14ac:dyDescent="0.3">
      <c r="B129" s="11"/>
      <c r="C129" s="11"/>
      <c r="D129" s="8"/>
      <c r="E129" s="8">
        <v>4231</v>
      </c>
      <c r="F129" s="23" t="s">
        <v>86</v>
      </c>
      <c r="G129" s="39">
        <v>0</v>
      </c>
      <c r="H129" s="38">
        <f t="shared" si="84"/>
        <v>0</v>
      </c>
      <c r="I129" s="38">
        <v>0</v>
      </c>
      <c r="J129" s="39">
        <v>0</v>
      </c>
      <c r="K129" s="39" t="e">
        <f t="shared" si="80"/>
        <v>#DIV/0!</v>
      </c>
      <c r="L129" s="39"/>
    </row>
    <row r="130" spans="2:12" x14ac:dyDescent="0.3">
      <c r="B130" s="11"/>
      <c r="C130" s="11"/>
      <c r="D130" s="8">
        <v>424</v>
      </c>
      <c r="E130" s="8"/>
      <c r="F130" s="23" t="s">
        <v>141</v>
      </c>
      <c r="G130" s="38">
        <f t="shared" ref="G130:J132" si="89">G131</f>
        <v>2986.4</v>
      </c>
      <c r="H130" s="38">
        <f t="shared" si="84"/>
        <v>0</v>
      </c>
      <c r="I130" s="38">
        <f t="shared" si="89"/>
        <v>0</v>
      </c>
      <c r="J130" s="38">
        <f t="shared" si="89"/>
        <v>931.31</v>
      </c>
      <c r="K130" s="39"/>
      <c r="L130" s="39"/>
    </row>
    <row r="131" spans="2:12" x14ac:dyDescent="0.3">
      <c r="B131" s="11"/>
      <c r="C131" s="11"/>
      <c r="D131" s="8"/>
      <c r="E131" s="8">
        <v>4241</v>
      </c>
      <c r="F131" s="23" t="s">
        <v>142</v>
      </c>
      <c r="G131" s="39">
        <v>2986.4</v>
      </c>
      <c r="H131" s="38">
        <f t="shared" si="84"/>
        <v>0</v>
      </c>
      <c r="I131" s="38">
        <v>0</v>
      </c>
      <c r="J131" s="39">
        <v>931.31</v>
      </c>
      <c r="K131" s="39"/>
      <c r="L131" s="39"/>
    </row>
    <row r="132" spans="2:12" x14ac:dyDescent="0.3">
      <c r="B132" s="11"/>
      <c r="C132" s="11"/>
      <c r="D132" s="8">
        <v>426</v>
      </c>
      <c r="E132" s="8"/>
      <c r="F132" s="23" t="s">
        <v>258</v>
      </c>
      <c r="G132" s="38">
        <f t="shared" si="89"/>
        <v>0</v>
      </c>
      <c r="H132" s="38">
        <f t="shared" si="84"/>
        <v>0</v>
      </c>
      <c r="I132" s="38">
        <f t="shared" si="89"/>
        <v>0</v>
      </c>
      <c r="J132" s="38">
        <f t="shared" si="89"/>
        <v>0</v>
      </c>
      <c r="K132" s="39"/>
      <c r="L132" s="39"/>
    </row>
    <row r="133" spans="2:12" x14ac:dyDescent="0.3">
      <c r="B133" s="11"/>
      <c r="C133" s="11"/>
      <c r="D133" s="8"/>
      <c r="E133" s="8">
        <v>4262</v>
      </c>
      <c r="F133" s="23" t="s">
        <v>259</v>
      </c>
      <c r="G133" s="39">
        <v>0</v>
      </c>
      <c r="H133" s="38">
        <f t="shared" si="84"/>
        <v>0</v>
      </c>
      <c r="I133" s="38">
        <v>0</v>
      </c>
      <c r="J133" s="39">
        <v>0</v>
      </c>
      <c r="K133" s="39"/>
      <c r="L133" s="39"/>
    </row>
    <row r="134" spans="2:12" ht="25.2" customHeight="1" x14ac:dyDescent="0.3">
      <c r="B134" s="11"/>
      <c r="C134" s="11">
        <v>45</v>
      </c>
      <c r="D134" s="8"/>
      <c r="E134" s="8"/>
      <c r="F134" s="23" t="s">
        <v>143</v>
      </c>
      <c r="G134" s="38">
        <f t="shared" ref="G134:J134" si="90">G135</f>
        <v>32695.7</v>
      </c>
      <c r="H134" s="38">
        <f t="shared" si="84"/>
        <v>88989</v>
      </c>
      <c r="I134" s="38">
        <v>88989</v>
      </c>
      <c r="J134" s="38">
        <f t="shared" si="90"/>
        <v>86988.2</v>
      </c>
      <c r="K134" s="39">
        <f t="shared" si="80"/>
        <v>266.05394593172804</v>
      </c>
      <c r="L134" s="39">
        <f t="shared" si="81"/>
        <v>97.751632224207484</v>
      </c>
    </row>
    <row r="135" spans="2:12" x14ac:dyDescent="0.3">
      <c r="B135" s="11"/>
      <c r="C135" s="11"/>
      <c r="D135" s="8">
        <v>451</v>
      </c>
      <c r="E135" s="8"/>
      <c r="F135" s="23" t="s">
        <v>144</v>
      </c>
      <c r="G135" s="38">
        <f t="shared" ref="G135:J135" si="91">G136</f>
        <v>32695.7</v>
      </c>
      <c r="H135" s="38">
        <f t="shared" si="84"/>
        <v>0</v>
      </c>
      <c r="I135" s="38">
        <f t="shared" si="91"/>
        <v>0</v>
      </c>
      <c r="J135" s="38">
        <f t="shared" si="91"/>
        <v>86988.2</v>
      </c>
      <c r="K135" s="39">
        <f t="shared" si="80"/>
        <v>266.05394593172804</v>
      </c>
      <c r="L135" s="39"/>
    </row>
    <row r="136" spans="2:12" x14ac:dyDescent="0.3">
      <c r="B136" s="11"/>
      <c r="C136" s="11"/>
      <c r="D136" s="8"/>
      <c r="E136" s="8">
        <v>4511</v>
      </c>
      <c r="F136" s="23" t="s">
        <v>144</v>
      </c>
      <c r="G136" s="39">
        <v>32695.7</v>
      </c>
      <c r="H136" s="38">
        <f t="shared" si="84"/>
        <v>0</v>
      </c>
      <c r="I136" s="38">
        <v>0</v>
      </c>
      <c r="J136" s="39">
        <v>86988.2</v>
      </c>
      <c r="K136" s="39">
        <f t="shared" si="80"/>
        <v>266.05394593172804</v>
      </c>
      <c r="L136" s="39"/>
    </row>
  </sheetData>
  <mergeCells count="7">
    <mergeCell ref="B51:F51"/>
    <mergeCell ref="B50:F50"/>
    <mergeCell ref="B8:F8"/>
    <mergeCell ref="B9:F9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35"/>
  <sheetViews>
    <sheetView zoomScale="95" zoomScaleNormal="95" workbookViewId="0">
      <selection activeCell="C27" sqref="C27"/>
    </sheetView>
  </sheetViews>
  <sheetFormatPr defaultRowHeight="14.4" x14ac:dyDescent="0.3"/>
  <cols>
    <col min="1" max="1" width="36.5546875" bestFit="1" customWidth="1"/>
    <col min="2" max="3" width="18.44140625" style="52" customWidth="1"/>
    <col min="4" max="5" width="18.44140625" style="84" customWidth="1"/>
    <col min="6" max="7" width="13.5546875" style="52" customWidth="1"/>
    <col min="8" max="8" width="16.5546875" customWidth="1"/>
    <col min="9" max="13" width="10.6640625" style="81" customWidth="1"/>
    <col min="14" max="14" width="10.6640625" customWidth="1"/>
  </cols>
  <sheetData>
    <row r="2" spans="1:11" ht="15.6" x14ac:dyDescent="0.3">
      <c r="A2" s="136" t="s">
        <v>36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15" thickBot="1" x14ac:dyDescent="0.35"/>
    <row r="4" spans="1:11" ht="25.8" thickBot="1" x14ac:dyDescent="0.35">
      <c r="A4" s="47" t="s">
        <v>145</v>
      </c>
      <c r="B4" s="53" t="s">
        <v>303</v>
      </c>
      <c r="C4" s="53" t="s">
        <v>304</v>
      </c>
      <c r="D4" s="85" t="s">
        <v>305</v>
      </c>
      <c r="E4" s="85" t="s">
        <v>306</v>
      </c>
      <c r="F4" s="53" t="s">
        <v>146</v>
      </c>
      <c r="G4" s="53" t="s">
        <v>147</v>
      </c>
    </row>
    <row r="5" spans="1:11" x14ac:dyDescent="0.3">
      <c r="A5" s="48" t="s">
        <v>148</v>
      </c>
      <c r="B5" s="54"/>
      <c r="C5" s="54"/>
      <c r="D5" s="87"/>
      <c r="E5" s="93"/>
      <c r="F5" s="54"/>
      <c r="G5" s="55"/>
    </row>
    <row r="6" spans="1:11" x14ac:dyDescent="0.3">
      <c r="A6" s="49" t="s">
        <v>149</v>
      </c>
      <c r="B6" s="86">
        <f t="shared" ref="B6:E6" si="0">B7</f>
        <v>143546.32999999999</v>
      </c>
      <c r="C6" s="50">
        <f>D6</f>
        <v>157839</v>
      </c>
      <c r="D6" s="86">
        <f t="shared" si="0"/>
        <v>157839</v>
      </c>
      <c r="E6" s="86">
        <f t="shared" si="0"/>
        <v>154383.01</v>
      </c>
      <c r="F6" s="50">
        <f>E6/B6*100</f>
        <v>107.54925604855244</v>
      </c>
      <c r="G6" s="51">
        <f>E6/C6*100</f>
        <v>97.810433416329303</v>
      </c>
    </row>
    <row r="7" spans="1:11" x14ac:dyDescent="0.3">
      <c r="A7" s="49" t="s">
        <v>150</v>
      </c>
      <c r="B7" s="86">
        <v>143546.32999999999</v>
      </c>
      <c r="C7" s="50">
        <f t="shared" ref="C7:C35" si="1">D7</f>
        <v>157839</v>
      </c>
      <c r="D7" s="86">
        <v>157839</v>
      </c>
      <c r="E7" s="86">
        <v>154383.01</v>
      </c>
      <c r="F7" s="50">
        <f t="shared" ref="F7:F32" si="2">E7/B7*100</f>
        <v>107.54925604855244</v>
      </c>
      <c r="G7" s="51">
        <f t="shared" ref="G7:G32" si="3">E7/C7*100</f>
        <v>97.810433416329303</v>
      </c>
      <c r="H7" s="81"/>
    </row>
    <row r="8" spans="1:11" x14ac:dyDescent="0.3">
      <c r="A8" s="49" t="s">
        <v>151</v>
      </c>
      <c r="B8" s="86">
        <f t="shared" ref="B8:E8" si="4">B9</f>
        <v>169387.01</v>
      </c>
      <c r="C8" s="50">
        <f t="shared" si="1"/>
        <v>161000</v>
      </c>
      <c r="D8" s="86">
        <f t="shared" si="4"/>
        <v>161000</v>
      </c>
      <c r="E8" s="86">
        <f t="shared" si="4"/>
        <v>209312.69</v>
      </c>
      <c r="F8" s="50">
        <f t="shared" si="2"/>
        <v>123.57068585129403</v>
      </c>
      <c r="G8" s="51">
        <f t="shared" si="3"/>
        <v>130.00788198757763</v>
      </c>
      <c r="H8" s="81"/>
    </row>
    <row r="9" spans="1:11" x14ac:dyDescent="0.3">
      <c r="A9" s="49" t="s">
        <v>152</v>
      </c>
      <c r="B9" s="86">
        <v>169387.01</v>
      </c>
      <c r="C9" s="50">
        <f t="shared" si="1"/>
        <v>161000</v>
      </c>
      <c r="D9" s="86">
        <v>161000</v>
      </c>
      <c r="E9" s="86">
        <v>209312.69</v>
      </c>
      <c r="F9" s="50">
        <f t="shared" si="2"/>
        <v>123.57068585129403</v>
      </c>
      <c r="G9" s="51">
        <f t="shared" si="3"/>
        <v>130.00788198757763</v>
      </c>
      <c r="H9" s="81"/>
    </row>
    <row r="10" spans="1:11" ht="27" x14ac:dyDescent="0.3">
      <c r="A10" s="49" t="s">
        <v>153</v>
      </c>
      <c r="B10" s="86">
        <f t="shared" ref="B10" si="5">B11+B12</f>
        <v>322094.09999999998</v>
      </c>
      <c r="C10" s="50">
        <f t="shared" si="1"/>
        <v>264135</v>
      </c>
      <c r="D10" s="86">
        <f t="shared" ref="D10:E10" si="6">D11+D12</f>
        <v>264135</v>
      </c>
      <c r="E10" s="86">
        <f t="shared" si="6"/>
        <v>314181.64</v>
      </c>
      <c r="F10" s="50">
        <f t="shared" si="2"/>
        <v>97.543432183327809</v>
      </c>
      <c r="G10" s="51">
        <f t="shared" si="3"/>
        <v>118.94737160921498</v>
      </c>
      <c r="H10" s="81"/>
    </row>
    <row r="11" spans="1:11" ht="27" x14ac:dyDescent="0.3">
      <c r="A11" s="49" t="s">
        <v>154</v>
      </c>
      <c r="B11" s="86">
        <v>23739.22</v>
      </c>
      <c r="C11" s="50">
        <f t="shared" si="1"/>
        <v>23935</v>
      </c>
      <c r="D11" s="86">
        <v>23935</v>
      </c>
      <c r="E11" s="86">
        <v>23420.52</v>
      </c>
      <c r="F11" s="50">
        <f t="shared" si="2"/>
        <v>98.657495907616166</v>
      </c>
      <c r="G11" s="51">
        <f t="shared" si="3"/>
        <v>97.850511802799247</v>
      </c>
      <c r="H11" s="81"/>
    </row>
    <row r="12" spans="1:11" x14ac:dyDescent="0.3">
      <c r="A12" s="49" t="s">
        <v>155</v>
      </c>
      <c r="B12" s="86">
        <v>298354.88</v>
      </c>
      <c r="C12" s="50">
        <f t="shared" si="1"/>
        <v>240200</v>
      </c>
      <c r="D12" s="86">
        <v>240200</v>
      </c>
      <c r="E12" s="86">
        <v>290761.12</v>
      </c>
      <c r="F12" s="50">
        <f t="shared" si="2"/>
        <v>97.454789410516767</v>
      </c>
      <c r="G12" s="51">
        <f t="shared" si="3"/>
        <v>121.04959200666113</v>
      </c>
      <c r="H12" s="81"/>
    </row>
    <row r="13" spans="1:11" x14ac:dyDescent="0.3">
      <c r="A13" s="49" t="s">
        <v>156</v>
      </c>
      <c r="B13" s="86">
        <f t="shared" ref="B13" si="7">B14+B15</f>
        <v>2211606.04</v>
      </c>
      <c r="C13" s="50">
        <f t="shared" si="1"/>
        <v>2611924</v>
      </c>
      <c r="D13" s="86">
        <f t="shared" ref="D13:E13" si="8">D14+D15</f>
        <v>2611924</v>
      </c>
      <c r="E13" s="86">
        <f t="shared" si="8"/>
        <v>2722940.18</v>
      </c>
      <c r="F13" s="50">
        <f t="shared" si="2"/>
        <v>123.12048939783146</v>
      </c>
      <c r="G13" s="51">
        <f t="shared" si="3"/>
        <v>104.25036027081953</v>
      </c>
      <c r="H13" s="81"/>
    </row>
    <row r="14" spans="1:11" x14ac:dyDescent="0.3">
      <c r="A14" s="49" t="s">
        <v>157</v>
      </c>
      <c r="B14" s="86">
        <f>4340.7+112083.32+10710.16</f>
        <v>127134.18000000001</v>
      </c>
      <c r="C14" s="50">
        <f t="shared" si="1"/>
        <v>120000</v>
      </c>
      <c r="D14" s="86">
        <v>120000</v>
      </c>
      <c r="E14" s="86">
        <v>154251.51999999999</v>
      </c>
      <c r="F14" s="50">
        <f t="shared" si="2"/>
        <v>121.32970063597372</v>
      </c>
      <c r="G14" s="51">
        <f t="shared" si="3"/>
        <v>128.54293333333334</v>
      </c>
      <c r="H14" s="81"/>
    </row>
    <row r="15" spans="1:11" x14ac:dyDescent="0.3">
      <c r="A15" s="49" t="s">
        <v>158</v>
      </c>
      <c r="B15" s="86">
        <f>44901.58+2039570.28</f>
        <v>2084471.86</v>
      </c>
      <c r="C15" s="50">
        <f t="shared" si="1"/>
        <v>2491924</v>
      </c>
      <c r="D15" s="86">
        <v>2491924</v>
      </c>
      <c r="E15" s="86">
        <v>2568688.66</v>
      </c>
      <c r="F15" s="50">
        <f t="shared" si="2"/>
        <v>123.22971152990283</v>
      </c>
      <c r="G15" s="51">
        <f t="shared" si="3"/>
        <v>103.08053776920967</v>
      </c>
      <c r="H15" s="81"/>
    </row>
    <row r="16" spans="1:11" x14ac:dyDescent="0.3">
      <c r="A16" s="49" t="s">
        <v>159</v>
      </c>
      <c r="B16" s="86">
        <f t="shared" ref="B16:E16" si="9">B17</f>
        <v>5849.83</v>
      </c>
      <c r="C16" s="50">
        <f t="shared" si="1"/>
        <v>7700</v>
      </c>
      <c r="D16" s="86">
        <f t="shared" si="9"/>
        <v>7700</v>
      </c>
      <c r="E16" s="86">
        <f t="shared" si="9"/>
        <v>2550</v>
      </c>
      <c r="F16" s="50">
        <f t="shared" si="2"/>
        <v>43.591010337052531</v>
      </c>
      <c r="G16" s="51">
        <f t="shared" si="3"/>
        <v>33.116883116883116</v>
      </c>
      <c r="H16" s="81"/>
    </row>
    <row r="17" spans="1:8" x14ac:dyDescent="0.3">
      <c r="A17" s="49" t="s">
        <v>160</v>
      </c>
      <c r="B17" s="86">
        <v>5849.83</v>
      </c>
      <c r="C17" s="50">
        <f t="shared" si="1"/>
        <v>7700</v>
      </c>
      <c r="D17" s="86">
        <v>7700</v>
      </c>
      <c r="E17" s="86">
        <v>2550</v>
      </c>
      <c r="F17" s="50">
        <f t="shared" si="2"/>
        <v>43.591010337052531</v>
      </c>
      <c r="G17" s="51">
        <f t="shared" si="3"/>
        <v>33.116883116883116</v>
      </c>
      <c r="H17" s="81"/>
    </row>
    <row r="18" spans="1:8" ht="53.4" x14ac:dyDescent="0.3">
      <c r="A18" s="49" t="s">
        <v>161</v>
      </c>
      <c r="B18" s="86">
        <f t="shared" ref="B18:E18" si="10">B19</f>
        <v>5951</v>
      </c>
      <c r="C18" s="50">
        <f t="shared" si="1"/>
        <v>1000</v>
      </c>
      <c r="D18" s="86">
        <f t="shared" si="10"/>
        <v>1000</v>
      </c>
      <c r="E18" s="86">
        <f t="shared" si="10"/>
        <v>518</v>
      </c>
      <c r="F18" s="50">
        <f t="shared" si="2"/>
        <v>8.7044194253066713</v>
      </c>
      <c r="G18" s="51">
        <f t="shared" si="3"/>
        <v>51.800000000000004</v>
      </c>
      <c r="H18" s="81"/>
    </row>
    <row r="19" spans="1:8" ht="27" x14ac:dyDescent="0.3">
      <c r="A19" s="49" t="s">
        <v>162</v>
      </c>
      <c r="B19" s="86">
        <v>5951</v>
      </c>
      <c r="C19" s="50">
        <f t="shared" si="1"/>
        <v>1000</v>
      </c>
      <c r="D19" s="86">
        <v>1000</v>
      </c>
      <c r="E19" s="86">
        <v>518</v>
      </c>
      <c r="F19" s="50">
        <f t="shared" si="2"/>
        <v>8.7044194253066713</v>
      </c>
      <c r="G19" s="51">
        <f t="shared" si="3"/>
        <v>51.800000000000004</v>
      </c>
      <c r="H19" s="81"/>
    </row>
    <row r="20" spans="1:8" x14ac:dyDescent="0.3">
      <c r="A20" s="94" t="s">
        <v>163</v>
      </c>
      <c r="B20" s="95">
        <f t="shared" ref="B20" si="11">B6+B8+B10+B13+B16+B18</f>
        <v>2858434.31</v>
      </c>
      <c r="C20" s="96">
        <f t="shared" si="1"/>
        <v>3203598</v>
      </c>
      <c r="D20" s="95">
        <f t="shared" ref="D20:E20" si="12">D6+D8+D10+D13+D16+D18</f>
        <v>3203598</v>
      </c>
      <c r="E20" s="95">
        <f t="shared" si="12"/>
        <v>3403885.5200000005</v>
      </c>
      <c r="F20" s="96">
        <f t="shared" si="2"/>
        <v>119.08216704829577</v>
      </c>
      <c r="G20" s="97">
        <f t="shared" si="3"/>
        <v>106.2519554575824</v>
      </c>
      <c r="H20" s="81"/>
    </row>
    <row r="21" spans="1:8" x14ac:dyDescent="0.3">
      <c r="A21" s="49" t="s">
        <v>149</v>
      </c>
      <c r="B21" s="86">
        <f t="shared" ref="B21:E21" si="13">B22</f>
        <v>143546.32999999999</v>
      </c>
      <c r="C21" s="50">
        <f t="shared" si="1"/>
        <v>157839</v>
      </c>
      <c r="D21" s="86">
        <f t="shared" si="13"/>
        <v>157839</v>
      </c>
      <c r="E21" s="86">
        <f t="shared" si="13"/>
        <v>159153.46</v>
      </c>
      <c r="F21" s="50">
        <f t="shared" si="2"/>
        <v>110.87253850377088</v>
      </c>
      <c r="G21" s="51">
        <f t="shared" si="3"/>
        <v>100.83278530654654</v>
      </c>
    </row>
    <row r="22" spans="1:8" x14ac:dyDescent="0.3">
      <c r="A22" s="49" t="s">
        <v>150</v>
      </c>
      <c r="B22" s="86">
        <f>B7</f>
        <v>143546.32999999999</v>
      </c>
      <c r="C22" s="50">
        <f t="shared" si="1"/>
        <v>157839</v>
      </c>
      <c r="D22" s="86">
        <v>157839</v>
      </c>
      <c r="E22" s="86">
        <v>159153.46</v>
      </c>
      <c r="F22" s="50">
        <f t="shared" si="2"/>
        <v>110.87253850377088</v>
      </c>
      <c r="G22" s="51">
        <f t="shared" si="3"/>
        <v>100.83278530654654</v>
      </c>
    </row>
    <row r="23" spans="1:8" x14ac:dyDescent="0.3">
      <c r="A23" s="49" t="s">
        <v>151</v>
      </c>
      <c r="B23" s="86">
        <f>B24</f>
        <v>154967.92000000001</v>
      </c>
      <c r="C23" s="50">
        <f t="shared" si="1"/>
        <v>175419</v>
      </c>
      <c r="D23" s="86">
        <f t="shared" ref="D23" si="14">D24</f>
        <v>175419</v>
      </c>
      <c r="E23" s="86">
        <f>E24</f>
        <v>188251.14</v>
      </c>
      <c r="F23" s="50">
        <f t="shared" si="2"/>
        <v>121.477490308962</v>
      </c>
      <c r="G23" s="51">
        <f t="shared" si="3"/>
        <v>107.31513690079181</v>
      </c>
      <c r="H23" s="81"/>
    </row>
    <row r="24" spans="1:8" x14ac:dyDescent="0.3">
      <c r="A24" s="49" t="s">
        <v>152</v>
      </c>
      <c r="B24" s="86">
        <v>154967.92000000001</v>
      </c>
      <c r="C24" s="50">
        <f t="shared" si="1"/>
        <v>175419</v>
      </c>
      <c r="D24" s="86">
        <v>175419</v>
      </c>
      <c r="E24" s="86">
        <v>188251.14</v>
      </c>
      <c r="F24" s="50">
        <f t="shared" si="2"/>
        <v>121.477490308962</v>
      </c>
      <c r="G24" s="51">
        <f t="shared" si="3"/>
        <v>107.31513690079181</v>
      </c>
      <c r="H24" s="81"/>
    </row>
    <row r="25" spans="1:8" ht="27" x14ac:dyDescent="0.3">
      <c r="A25" s="49" t="s">
        <v>153</v>
      </c>
      <c r="B25" s="86">
        <f t="shared" ref="B25" si="15">B26+B27</f>
        <v>314838.73</v>
      </c>
      <c r="C25" s="50">
        <f t="shared" si="1"/>
        <v>271390</v>
      </c>
      <c r="D25" s="86">
        <f t="shared" ref="D25:E25" si="16">D26+D27</f>
        <v>271390</v>
      </c>
      <c r="E25" s="86">
        <f t="shared" si="16"/>
        <v>288240.52</v>
      </c>
      <c r="F25" s="50">
        <f t="shared" si="2"/>
        <v>91.55179859860317</v>
      </c>
      <c r="G25" s="51">
        <f t="shared" si="3"/>
        <v>106.20896864291242</v>
      </c>
    </row>
    <row r="26" spans="1:8" ht="27" x14ac:dyDescent="0.3">
      <c r="A26" s="49" t="s">
        <v>154</v>
      </c>
      <c r="B26" s="86">
        <v>16483.849999999999</v>
      </c>
      <c r="C26" s="50">
        <f t="shared" si="1"/>
        <v>31190</v>
      </c>
      <c r="D26" s="86">
        <v>31190</v>
      </c>
      <c r="E26" s="86">
        <v>22574.39</v>
      </c>
      <c r="F26" s="50">
        <f t="shared" si="2"/>
        <v>136.94852840810856</v>
      </c>
      <c r="G26" s="51">
        <f t="shared" si="3"/>
        <v>72.377011862776527</v>
      </c>
    </row>
    <row r="27" spans="1:8" x14ac:dyDescent="0.3">
      <c r="A27" s="49" t="s">
        <v>155</v>
      </c>
      <c r="B27" s="86">
        <f>B12</f>
        <v>298354.88</v>
      </c>
      <c r="C27" s="50">
        <f t="shared" si="1"/>
        <v>240200</v>
      </c>
      <c r="D27" s="86">
        <v>240200</v>
      </c>
      <c r="E27" s="86">
        <v>265666.13</v>
      </c>
      <c r="F27" s="50">
        <f t="shared" si="2"/>
        <v>89.043668399189585</v>
      </c>
      <c r="G27" s="51">
        <f t="shared" si="3"/>
        <v>110.60205245628643</v>
      </c>
    </row>
    <row r="28" spans="1:8" x14ac:dyDescent="0.3">
      <c r="A28" s="49" t="s">
        <v>156</v>
      </c>
      <c r="B28" s="86">
        <f t="shared" ref="B28" si="17">B29+B30</f>
        <v>2222114.8699999996</v>
      </c>
      <c r="C28" s="50">
        <f t="shared" si="1"/>
        <v>2656927</v>
      </c>
      <c r="D28" s="86">
        <f t="shared" ref="D28:E28" si="18">D29+D30</f>
        <v>2656927</v>
      </c>
      <c r="E28" s="86">
        <f t="shared" si="18"/>
        <v>2676863.83</v>
      </c>
      <c r="F28" s="50">
        <f t="shared" si="2"/>
        <v>120.46469181856475</v>
      </c>
      <c r="G28" s="51">
        <f t="shared" si="3"/>
        <v>100.7503717640718</v>
      </c>
    </row>
    <row r="29" spans="1:8" x14ac:dyDescent="0.3">
      <c r="A29" s="49" t="s">
        <v>157</v>
      </c>
      <c r="B29" s="86">
        <f>115384.58+4340.7</f>
        <v>119725.28</v>
      </c>
      <c r="C29" s="50">
        <f t="shared" si="1"/>
        <v>165003</v>
      </c>
      <c r="D29" s="86">
        <v>165003</v>
      </c>
      <c r="E29" s="86">
        <v>116568.58</v>
      </c>
      <c r="F29" s="50">
        <f t="shared" si="2"/>
        <v>97.363380565908884</v>
      </c>
      <c r="G29" s="51">
        <f t="shared" si="3"/>
        <v>70.64633976351945</v>
      </c>
    </row>
    <row r="30" spans="1:8" x14ac:dyDescent="0.3">
      <c r="A30" s="49" t="s">
        <v>158</v>
      </c>
      <c r="B30" s="86">
        <f>2058886.4+43503.19</f>
        <v>2102389.59</v>
      </c>
      <c r="C30" s="50">
        <f t="shared" si="1"/>
        <v>2491924</v>
      </c>
      <c r="D30" s="86">
        <v>2491924</v>
      </c>
      <c r="E30" s="86">
        <v>2560295.25</v>
      </c>
      <c r="F30" s="50">
        <f t="shared" si="2"/>
        <v>121.78024768473099</v>
      </c>
      <c r="G30" s="51">
        <f t="shared" si="3"/>
        <v>102.74371329141658</v>
      </c>
    </row>
    <row r="31" spans="1:8" x14ac:dyDescent="0.3">
      <c r="A31" s="49" t="s">
        <v>159</v>
      </c>
      <c r="B31" s="86">
        <f t="shared" ref="B31:E31" si="19">B32</f>
        <v>4826.2700000000004</v>
      </c>
      <c r="C31" s="50">
        <f t="shared" si="1"/>
        <v>8723</v>
      </c>
      <c r="D31" s="86">
        <f t="shared" si="19"/>
        <v>8723</v>
      </c>
      <c r="E31" s="86">
        <f t="shared" si="19"/>
        <v>2054.17</v>
      </c>
      <c r="F31" s="50">
        <f t="shared" si="2"/>
        <v>42.562268584227567</v>
      </c>
      <c r="G31" s="51">
        <f t="shared" si="3"/>
        <v>23.548893729221597</v>
      </c>
    </row>
    <row r="32" spans="1:8" x14ac:dyDescent="0.3">
      <c r="A32" s="49" t="s">
        <v>160</v>
      </c>
      <c r="B32" s="86">
        <v>4826.2700000000004</v>
      </c>
      <c r="C32" s="50">
        <f t="shared" si="1"/>
        <v>8723</v>
      </c>
      <c r="D32" s="86">
        <v>8723</v>
      </c>
      <c r="E32" s="86">
        <v>2054.17</v>
      </c>
      <c r="F32" s="50">
        <f t="shared" si="2"/>
        <v>42.562268584227567</v>
      </c>
      <c r="G32" s="51">
        <f t="shared" si="3"/>
        <v>23.548893729221597</v>
      </c>
    </row>
    <row r="33" spans="1:7" ht="53.4" x14ac:dyDescent="0.3">
      <c r="A33" s="49" t="s">
        <v>161</v>
      </c>
      <c r="B33" s="86">
        <f t="shared" ref="B33:E33" si="20">B34</f>
        <v>0</v>
      </c>
      <c r="C33" s="50">
        <f t="shared" si="1"/>
        <v>6951</v>
      </c>
      <c r="D33" s="86">
        <f t="shared" si="20"/>
        <v>6951</v>
      </c>
      <c r="E33" s="86">
        <f t="shared" si="20"/>
        <v>237.21</v>
      </c>
      <c r="F33" s="50"/>
      <c r="G33" s="51"/>
    </row>
    <row r="34" spans="1:7" ht="27" x14ac:dyDescent="0.3">
      <c r="A34" s="49" t="s">
        <v>162</v>
      </c>
      <c r="B34" s="86">
        <v>0</v>
      </c>
      <c r="C34" s="50">
        <f t="shared" si="1"/>
        <v>6951</v>
      </c>
      <c r="D34" s="86">
        <v>6951</v>
      </c>
      <c r="E34" s="86">
        <v>237.21</v>
      </c>
      <c r="F34" s="50"/>
      <c r="G34" s="51"/>
    </row>
    <row r="35" spans="1:7" x14ac:dyDescent="0.3">
      <c r="A35" s="94" t="s">
        <v>164</v>
      </c>
      <c r="B35" s="95">
        <f>B21+B23+B25+B28+B31+B33</f>
        <v>2840294.1199999996</v>
      </c>
      <c r="C35" s="96">
        <f t="shared" si="1"/>
        <v>3277249</v>
      </c>
      <c r="D35" s="95">
        <f t="shared" ref="D35" si="21">D21+D23+D25+D28+D31+D33</f>
        <v>3277249</v>
      </c>
      <c r="E35" s="95">
        <f>E21+E23+E25+E28+E31+E33</f>
        <v>3314800.33</v>
      </c>
      <c r="F35" s="96"/>
      <c r="G35" s="97"/>
    </row>
  </sheetData>
  <mergeCells count="1">
    <mergeCell ref="A2:K2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zoomScale="91" zoomScaleNormal="91" workbookViewId="0">
      <selection activeCell="F9" sqref="F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36" t="s">
        <v>45</v>
      </c>
      <c r="C2" s="136"/>
      <c r="D2" s="136"/>
      <c r="E2" s="136"/>
      <c r="F2" s="136"/>
      <c r="G2" s="136"/>
      <c r="H2" s="136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x14ac:dyDescent="0.3">
      <c r="B4" s="33" t="s">
        <v>5</v>
      </c>
      <c r="C4" s="33" t="s">
        <v>282</v>
      </c>
      <c r="D4" s="33" t="s">
        <v>302</v>
      </c>
      <c r="E4" s="33" t="s">
        <v>299</v>
      </c>
      <c r="F4" s="33" t="s">
        <v>307</v>
      </c>
      <c r="G4" s="33" t="s">
        <v>15</v>
      </c>
      <c r="H4" s="33" t="s">
        <v>46</v>
      </c>
    </row>
    <row r="5" spans="2:8" x14ac:dyDescent="0.3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17</v>
      </c>
      <c r="H5" s="33" t="s">
        <v>18</v>
      </c>
    </row>
    <row r="6" spans="2:8" ht="15.75" customHeight="1" x14ac:dyDescent="0.3">
      <c r="B6" s="7" t="s">
        <v>35</v>
      </c>
      <c r="C6" s="38"/>
      <c r="D6" s="38"/>
      <c r="E6" s="38"/>
      <c r="F6" s="39"/>
      <c r="G6" s="39"/>
      <c r="H6" s="39"/>
    </row>
    <row r="7" spans="2:8" ht="15.75" customHeight="1" x14ac:dyDescent="0.3">
      <c r="B7" s="7" t="s">
        <v>165</v>
      </c>
      <c r="C7" s="38"/>
      <c r="D7" s="38"/>
      <c r="E7" s="38"/>
      <c r="F7" s="39"/>
      <c r="G7" s="39"/>
      <c r="H7" s="39"/>
    </row>
    <row r="8" spans="2:8" x14ac:dyDescent="0.3">
      <c r="B8" s="13" t="s">
        <v>166</v>
      </c>
      <c r="C8" s="38">
        <v>2840294.12</v>
      </c>
      <c r="D8" s="38">
        <f>E8</f>
        <v>3277249</v>
      </c>
      <c r="E8" s="38">
        <v>3277249</v>
      </c>
      <c r="F8" s="39">
        <v>3334800.33</v>
      </c>
      <c r="G8" s="39">
        <f>F8/C8*100</f>
        <v>117.4103874143851</v>
      </c>
      <c r="H8" s="39">
        <f>F8/E8*100</f>
        <v>101.75608658359496</v>
      </c>
    </row>
    <row r="9" spans="2:8" x14ac:dyDescent="0.3">
      <c r="B9" s="27"/>
      <c r="C9" s="38"/>
      <c r="D9" s="38"/>
      <c r="E9" s="38"/>
      <c r="F9" s="39"/>
      <c r="G9" s="39"/>
      <c r="H9" s="39"/>
    </row>
    <row r="10" spans="2:8" x14ac:dyDescent="0.3">
      <c r="B10" s="12"/>
      <c r="C10" s="5"/>
      <c r="D10" s="5"/>
      <c r="E10" s="5"/>
      <c r="F10" s="22"/>
      <c r="G10" s="22"/>
      <c r="H10" s="22"/>
    </row>
    <row r="11" spans="2:8" x14ac:dyDescent="0.3">
      <c r="B11" s="7"/>
      <c r="C11" s="5"/>
      <c r="D11" s="5"/>
      <c r="E11" s="6"/>
      <c r="F11" s="22"/>
      <c r="G11" s="22"/>
      <c r="H11" s="22"/>
    </row>
    <row r="12" spans="2:8" x14ac:dyDescent="0.3">
      <c r="B12" s="24"/>
      <c r="C12" s="5"/>
      <c r="D12" s="5"/>
      <c r="E12" s="6"/>
      <c r="F12" s="22"/>
      <c r="G12" s="22"/>
      <c r="H12" s="22"/>
    </row>
    <row r="13" spans="2:8" x14ac:dyDescent="0.3">
      <c r="B13" s="11" t="s">
        <v>14</v>
      </c>
      <c r="C13" s="5"/>
      <c r="D13" s="5"/>
      <c r="E13" s="6"/>
      <c r="F13" s="22"/>
      <c r="G13" s="22"/>
      <c r="H13" s="2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topLeftCell="A5" zoomScale="91" zoomScaleNormal="91" workbookViewId="0">
      <selection activeCell="L16" sqref="L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136" t="s">
        <v>57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5.75" customHeight="1" x14ac:dyDescent="0.3">
      <c r="B3" s="136" t="s">
        <v>37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159" t="s">
        <v>5</v>
      </c>
      <c r="C5" s="160"/>
      <c r="D5" s="160"/>
      <c r="E5" s="160"/>
      <c r="F5" s="161"/>
      <c r="G5" s="34" t="s">
        <v>250</v>
      </c>
      <c r="H5" s="33" t="s">
        <v>302</v>
      </c>
      <c r="I5" s="34" t="s">
        <v>308</v>
      </c>
      <c r="J5" s="34" t="s">
        <v>309</v>
      </c>
      <c r="K5" s="34" t="s">
        <v>15</v>
      </c>
      <c r="L5" s="34" t="s">
        <v>46</v>
      </c>
    </row>
    <row r="6" spans="2:12" x14ac:dyDescent="0.3">
      <c r="B6" s="159">
        <v>1</v>
      </c>
      <c r="C6" s="160"/>
      <c r="D6" s="160"/>
      <c r="E6" s="160"/>
      <c r="F6" s="161"/>
      <c r="G6" s="34">
        <v>2</v>
      </c>
      <c r="H6" s="34">
        <v>3</v>
      </c>
      <c r="I6" s="34">
        <v>4</v>
      </c>
      <c r="J6" s="34">
        <v>5</v>
      </c>
      <c r="K6" s="34" t="s">
        <v>17</v>
      </c>
      <c r="L6" s="34" t="s">
        <v>18</v>
      </c>
    </row>
    <row r="7" spans="2:12" ht="26.4" x14ac:dyDescent="0.3">
      <c r="B7" s="7">
        <v>8</v>
      </c>
      <c r="C7" s="7"/>
      <c r="D7" s="7"/>
      <c r="E7" s="7"/>
      <c r="F7" s="7" t="s">
        <v>7</v>
      </c>
      <c r="G7" s="5">
        <v>0</v>
      </c>
      <c r="H7" s="5">
        <v>0</v>
      </c>
      <c r="I7" s="5">
        <v>0</v>
      </c>
      <c r="J7" s="22">
        <v>0</v>
      </c>
      <c r="K7" s="22">
        <v>0</v>
      </c>
      <c r="L7" s="22">
        <v>0</v>
      </c>
    </row>
    <row r="8" spans="2:12" x14ac:dyDescent="0.3">
      <c r="B8" s="7"/>
      <c r="C8" s="11">
        <v>84</v>
      </c>
      <c r="D8" s="11"/>
      <c r="E8" s="11"/>
      <c r="F8" s="11" t="s">
        <v>12</v>
      </c>
      <c r="G8" s="5">
        <v>0</v>
      </c>
      <c r="H8" s="5">
        <v>0</v>
      </c>
      <c r="I8" s="5">
        <v>0</v>
      </c>
      <c r="J8" s="22">
        <v>0</v>
      </c>
      <c r="K8" s="22">
        <v>0</v>
      </c>
      <c r="L8" s="22">
        <v>0</v>
      </c>
    </row>
    <row r="9" spans="2:12" ht="52.8" x14ac:dyDescent="0.3">
      <c r="B9" s="8"/>
      <c r="C9" s="8"/>
      <c r="D9" s="8">
        <v>841</v>
      </c>
      <c r="E9" s="8"/>
      <c r="F9" s="23" t="s">
        <v>38</v>
      </c>
      <c r="G9" s="5">
        <v>0</v>
      </c>
      <c r="H9" s="5">
        <v>0</v>
      </c>
      <c r="I9" s="5">
        <v>0</v>
      </c>
      <c r="J9" s="22">
        <v>0</v>
      </c>
      <c r="K9" s="22">
        <v>0</v>
      </c>
      <c r="L9" s="22">
        <v>0</v>
      </c>
    </row>
    <row r="10" spans="2:12" ht="26.4" x14ac:dyDescent="0.3">
      <c r="B10" s="8"/>
      <c r="C10" s="8"/>
      <c r="D10" s="8"/>
      <c r="E10" s="8">
        <v>8413</v>
      </c>
      <c r="F10" s="23" t="s">
        <v>39</v>
      </c>
      <c r="G10" s="5">
        <v>0</v>
      </c>
      <c r="H10" s="5">
        <v>0</v>
      </c>
      <c r="I10" s="5">
        <v>0</v>
      </c>
      <c r="J10" s="22">
        <v>0</v>
      </c>
      <c r="K10" s="22">
        <v>0</v>
      </c>
      <c r="L10" s="22">
        <v>0</v>
      </c>
    </row>
    <row r="11" spans="2:12" x14ac:dyDescent="0.3">
      <c r="B11" s="8"/>
      <c r="C11" s="8"/>
      <c r="D11" s="8"/>
      <c r="E11" s="9" t="s">
        <v>22</v>
      </c>
      <c r="F11" s="13"/>
      <c r="G11" s="5">
        <v>0</v>
      </c>
      <c r="H11" s="5">
        <v>0</v>
      </c>
      <c r="I11" s="5">
        <v>0</v>
      </c>
      <c r="J11" s="22">
        <v>0</v>
      </c>
      <c r="K11" s="22">
        <v>0</v>
      </c>
      <c r="L11" s="22">
        <v>0</v>
      </c>
    </row>
    <row r="12" spans="2:12" ht="26.4" x14ac:dyDescent="0.3">
      <c r="B12" s="10">
        <v>5</v>
      </c>
      <c r="C12" s="10"/>
      <c r="D12" s="10"/>
      <c r="E12" s="10"/>
      <c r="F12" s="15" t="s">
        <v>8</v>
      </c>
      <c r="G12" s="5">
        <v>0</v>
      </c>
      <c r="H12" s="5">
        <v>0</v>
      </c>
      <c r="I12" s="5">
        <v>0</v>
      </c>
      <c r="J12" s="22">
        <v>0</v>
      </c>
      <c r="K12" s="22">
        <v>0</v>
      </c>
      <c r="L12" s="22">
        <v>0</v>
      </c>
    </row>
    <row r="13" spans="2:12" ht="26.4" x14ac:dyDescent="0.3">
      <c r="B13" s="11"/>
      <c r="C13" s="11">
        <v>54</v>
      </c>
      <c r="D13" s="11"/>
      <c r="E13" s="11"/>
      <c r="F13" s="16" t="s">
        <v>13</v>
      </c>
      <c r="G13" s="5">
        <v>0</v>
      </c>
      <c r="H13" s="5">
        <v>0</v>
      </c>
      <c r="I13" s="6">
        <v>0</v>
      </c>
      <c r="J13" s="22">
        <v>0</v>
      </c>
      <c r="K13" s="22">
        <v>0</v>
      </c>
      <c r="L13" s="22">
        <v>0</v>
      </c>
    </row>
    <row r="14" spans="2:12" ht="66" x14ac:dyDescent="0.3">
      <c r="B14" s="11"/>
      <c r="C14" s="11"/>
      <c r="D14" s="11">
        <v>541</v>
      </c>
      <c r="E14" s="23"/>
      <c r="F14" s="23" t="s">
        <v>40</v>
      </c>
      <c r="G14" s="5">
        <v>0</v>
      </c>
      <c r="H14" s="5">
        <v>0</v>
      </c>
      <c r="I14" s="6">
        <v>0</v>
      </c>
      <c r="J14" s="22">
        <v>0</v>
      </c>
      <c r="K14" s="22">
        <v>0</v>
      </c>
      <c r="L14" s="22">
        <v>0</v>
      </c>
    </row>
    <row r="15" spans="2:12" ht="39.6" x14ac:dyDescent="0.3">
      <c r="B15" s="11"/>
      <c r="C15" s="11"/>
      <c r="D15" s="11"/>
      <c r="E15" s="23">
        <v>5413</v>
      </c>
      <c r="F15" s="23" t="s">
        <v>41</v>
      </c>
      <c r="G15" s="5">
        <v>0</v>
      </c>
      <c r="H15" s="5">
        <v>0</v>
      </c>
      <c r="I15" s="6">
        <v>0</v>
      </c>
      <c r="J15" s="22">
        <v>0</v>
      </c>
      <c r="K15" s="22">
        <v>0</v>
      </c>
      <c r="L15" s="22">
        <v>0</v>
      </c>
    </row>
    <row r="16" spans="2:12" x14ac:dyDescent="0.3">
      <c r="B16" s="12" t="s">
        <v>14</v>
      </c>
      <c r="C16" s="10"/>
      <c r="D16" s="10"/>
      <c r="E16" s="10"/>
      <c r="F16" s="15" t="s">
        <v>22</v>
      </c>
      <c r="G16" s="5"/>
      <c r="H16" s="5"/>
      <c r="I16" s="5"/>
      <c r="J16" s="22"/>
      <c r="K16" s="22"/>
      <c r="L16" s="2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topLeftCell="A3" zoomScale="90" zoomScaleNormal="90" workbookViewId="0">
      <selection activeCell="C6" sqref="C6:H25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36" t="s">
        <v>42</v>
      </c>
      <c r="C2" s="136"/>
      <c r="D2" s="136"/>
      <c r="E2" s="136"/>
      <c r="F2" s="136"/>
      <c r="G2" s="136"/>
      <c r="H2" s="136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3" t="s">
        <v>5</v>
      </c>
      <c r="C4" s="33" t="s">
        <v>296</v>
      </c>
      <c r="D4" s="33" t="s">
        <v>310</v>
      </c>
      <c r="E4" s="33" t="s">
        <v>299</v>
      </c>
      <c r="F4" s="33" t="s">
        <v>309</v>
      </c>
      <c r="G4" s="33" t="s">
        <v>15</v>
      </c>
      <c r="H4" s="33" t="s">
        <v>46</v>
      </c>
    </row>
    <row r="5" spans="2:8" x14ac:dyDescent="0.3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17</v>
      </c>
      <c r="H5" s="33" t="s">
        <v>18</v>
      </c>
    </row>
    <row r="6" spans="2:8" x14ac:dyDescent="0.3">
      <c r="B6" s="7" t="s">
        <v>43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2:8" x14ac:dyDescent="0.3">
      <c r="B7" s="7" t="s">
        <v>34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2:8" x14ac:dyDescent="0.3">
      <c r="B8" s="26" t="s">
        <v>33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2:8" x14ac:dyDescent="0.3">
      <c r="B9" s="25" t="s">
        <v>32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2:8" x14ac:dyDescent="0.3">
      <c r="B10" s="25" t="s">
        <v>22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2:8" x14ac:dyDescent="0.3">
      <c r="B11" s="7" t="s">
        <v>31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2:8" x14ac:dyDescent="0.3">
      <c r="B12" s="24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2:8" x14ac:dyDescent="0.3">
      <c r="B13" s="7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2:8" x14ac:dyDescent="0.3">
      <c r="B14" s="24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2:8" x14ac:dyDescent="0.3">
      <c r="B15" s="1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2:8" x14ac:dyDescent="0.3">
      <c r="B16" s="24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2:8" ht="15.75" customHeight="1" x14ac:dyDescent="0.3">
      <c r="B17" s="7" t="s">
        <v>44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ht="15.75" customHeight="1" x14ac:dyDescent="0.3">
      <c r="B18" s="7" t="s">
        <v>34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2:8" x14ac:dyDescent="0.3">
      <c r="B19" s="26" t="s">
        <v>33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2:8" x14ac:dyDescent="0.3">
      <c r="B20" s="25" t="s">
        <v>32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2:8" x14ac:dyDescent="0.3">
      <c r="B21" s="25" t="s">
        <v>22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2:8" x14ac:dyDescent="0.3">
      <c r="B22" s="7" t="s">
        <v>31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2:8" x14ac:dyDescent="0.3">
      <c r="B23" s="24" t="s">
        <v>30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2:8" x14ac:dyDescent="0.3">
      <c r="B24" s="7" t="s">
        <v>29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2:8" x14ac:dyDescent="0.3">
      <c r="B25" s="2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2:8" x14ac:dyDescent="0.3">
      <c r="B26" s="11" t="s">
        <v>14</v>
      </c>
      <c r="C26" s="5"/>
      <c r="D26" s="5"/>
      <c r="E26" s="6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14"/>
  <sheetViews>
    <sheetView topLeftCell="A294" zoomScale="99" zoomScaleNormal="99" workbookViewId="0">
      <selection activeCell="A306" sqref="A306:E306"/>
    </sheetView>
  </sheetViews>
  <sheetFormatPr defaultRowHeight="14.4" x14ac:dyDescent="0.3"/>
  <cols>
    <col min="1" max="1" width="62.109375" style="60" customWidth="1"/>
    <col min="2" max="4" width="14.33203125" style="60" customWidth="1"/>
    <col min="5" max="5" width="10.44140625" style="60" customWidth="1"/>
    <col min="7" max="7" width="24" customWidth="1"/>
    <col min="8" max="8" width="18.21875" customWidth="1"/>
    <col min="9" max="9" width="15.5546875" customWidth="1"/>
  </cols>
  <sheetData>
    <row r="1" spans="1:10" ht="18.600000000000001" x14ac:dyDescent="0.3">
      <c r="A1" s="164" t="s">
        <v>9</v>
      </c>
      <c r="B1" s="164"/>
      <c r="C1" s="164"/>
      <c r="D1" s="164"/>
      <c r="E1" s="164"/>
    </row>
    <row r="2" spans="1:10" ht="18.600000000000001" x14ac:dyDescent="0.3">
      <c r="A2" s="56"/>
      <c r="B2" s="77"/>
      <c r="C2" s="77"/>
      <c r="D2" s="118"/>
      <c r="E2" s="57"/>
    </row>
    <row r="3" spans="1:10" ht="15.6" x14ac:dyDescent="0.3">
      <c r="A3" s="165" t="s">
        <v>167</v>
      </c>
      <c r="B3" s="165"/>
      <c r="C3" s="165"/>
      <c r="D3" s="165"/>
      <c r="E3" s="165"/>
    </row>
    <row r="4" spans="1:10" x14ac:dyDescent="0.3">
      <c r="A4" s="58"/>
      <c r="B4" s="58"/>
      <c r="C4" s="58"/>
      <c r="D4" s="58"/>
      <c r="E4" s="59"/>
    </row>
    <row r="5" spans="1:10" s="37" customFormat="1" ht="29.4" customHeight="1" x14ac:dyDescent="0.3">
      <c r="A5" s="166" t="s">
        <v>293</v>
      </c>
      <c r="B5" s="166"/>
      <c r="C5" s="166"/>
      <c r="D5" s="166"/>
      <c r="E5" s="166"/>
    </row>
    <row r="6" spans="1:10" x14ac:dyDescent="0.3">
      <c r="A6" s="58"/>
      <c r="B6" s="58"/>
      <c r="C6" s="58"/>
      <c r="D6" s="58"/>
      <c r="E6" s="59"/>
    </row>
    <row r="7" spans="1:10" s="60" customFormat="1" ht="15.6" x14ac:dyDescent="0.3">
      <c r="A7" s="167" t="s">
        <v>58</v>
      </c>
      <c r="B7" s="167"/>
      <c r="C7" s="167"/>
      <c r="D7" s="167"/>
      <c r="E7" s="167"/>
    </row>
    <row r="8" spans="1:10" ht="15" thickBot="1" x14ac:dyDescent="0.35"/>
    <row r="9" spans="1:10" ht="23.4" thickBot="1" x14ac:dyDescent="0.35">
      <c r="A9" s="61" t="s">
        <v>145</v>
      </c>
      <c r="B9" s="116" t="s">
        <v>274</v>
      </c>
      <c r="C9" s="116" t="s">
        <v>168</v>
      </c>
      <c r="D9" s="115" t="s">
        <v>169</v>
      </c>
      <c r="E9" s="115" t="s">
        <v>170</v>
      </c>
    </row>
    <row r="10" spans="1:10" s="83" customFormat="1" ht="14.4" customHeight="1" x14ac:dyDescent="0.3">
      <c r="A10" s="98" t="s">
        <v>171</v>
      </c>
      <c r="B10" s="99">
        <f>B11</f>
        <v>3277249</v>
      </c>
      <c r="C10" s="99">
        <f>B10</f>
        <v>3277249</v>
      </c>
      <c r="D10" s="99">
        <f>D11</f>
        <v>3334800.33</v>
      </c>
      <c r="E10" s="100">
        <f>D10/C10*100</f>
        <v>101.75608658359496</v>
      </c>
      <c r="G10" s="108"/>
      <c r="H10" s="108"/>
      <c r="I10" s="108"/>
      <c r="J10" s="108"/>
    </row>
    <row r="11" spans="1:10" ht="14.4" customHeight="1" x14ac:dyDescent="0.3">
      <c r="A11" s="91" t="s">
        <v>172</v>
      </c>
      <c r="B11" s="90">
        <f>B12</f>
        <v>3277249</v>
      </c>
      <c r="C11" s="90">
        <f t="shared" ref="C11:C73" si="0">B11</f>
        <v>3277249</v>
      </c>
      <c r="D11" s="90">
        <f>D12</f>
        <v>3334800.33</v>
      </c>
      <c r="E11" s="80">
        <f>D11/C11*100</f>
        <v>101.75608658359496</v>
      </c>
    </row>
    <row r="12" spans="1:10" ht="14.4" customHeight="1" x14ac:dyDescent="0.3">
      <c r="A12" s="62" t="s">
        <v>173</v>
      </c>
      <c r="B12" s="71">
        <f>B13</f>
        <v>3277249</v>
      </c>
      <c r="C12" s="75">
        <f t="shared" si="0"/>
        <v>3277249</v>
      </c>
      <c r="D12" s="71">
        <f>D13</f>
        <v>3334800.33</v>
      </c>
      <c r="E12" s="63">
        <f>D12/C12*100</f>
        <v>101.75608658359496</v>
      </c>
    </row>
    <row r="13" spans="1:10" x14ac:dyDescent="0.3">
      <c r="A13" s="64" t="s">
        <v>229</v>
      </c>
      <c r="B13" s="70">
        <f>B14+B15+B16+B17+B18+B19+B20+B21</f>
        <v>3277249</v>
      </c>
      <c r="C13" s="75">
        <f t="shared" si="0"/>
        <v>3277249</v>
      </c>
      <c r="D13" s="70">
        <f t="shared" ref="D13" si="1">D14+D15+D16+D17+D18+D19+D20+D21</f>
        <v>3334800.33</v>
      </c>
      <c r="E13" s="63">
        <f t="shared" ref="E13:E21" si="2">D13/C13*100</f>
        <v>101.75608658359496</v>
      </c>
    </row>
    <row r="14" spans="1:10" x14ac:dyDescent="0.3">
      <c r="A14" s="65" t="s">
        <v>150</v>
      </c>
      <c r="B14" s="70">
        <v>157839</v>
      </c>
      <c r="C14" s="75">
        <f t="shared" si="0"/>
        <v>157839</v>
      </c>
      <c r="D14" s="70">
        <v>159153.46</v>
      </c>
      <c r="E14" s="63">
        <f t="shared" si="2"/>
        <v>100.83278530654654</v>
      </c>
      <c r="G14" s="81"/>
      <c r="H14" s="81"/>
      <c r="I14" s="81"/>
    </row>
    <row r="15" spans="1:10" x14ac:dyDescent="0.3">
      <c r="A15" s="65" t="s">
        <v>152</v>
      </c>
      <c r="B15" s="70">
        <v>175419</v>
      </c>
      <c r="C15" s="75">
        <f t="shared" si="0"/>
        <v>175419</v>
      </c>
      <c r="D15" s="70">
        <v>188251.14</v>
      </c>
      <c r="E15" s="63">
        <f t="shared" si="2"/>
        <v>107.31513690079181</v>
      </c>
      <c r="G15" s="81"/>
      <c r="H15" s="81"/>
      <c r="I15" s="81"/>
    </row>
    <row r="16" spans="1:10" x14ac:dyDescent="0.3">
      <c r="A16" s="65" t="s">
        <v>154</v>
      </c>
      <c r="B16" s="70">
        <v>31190</v>
      </c>
      <c r="C16" s="75">
        <f t="shared" si="0"/>
        <v>31190</v>
      </c>
      <c r="D16" s="70">
        <v>22574.39</v>
      </c>
      <c r="E16" s="63">
        <f t="shared" si="2"/>
        <v>72.377011862776527</v>
      </c>
      <c r="G16" s="81"/>
      <c r="H16" s="81"/>
      <c r="I16" s="81"/>
    </row>
    <row r="17" spans="1:9" x14ac:dyDescent="0.3">
      <c r="A17" s="65" t="s">
        <v>155</v>
      </c>
      <c r="B17" s="70">
        <v>240200</v>
      </c>
      <c r="C17" s="75">
        <f t="shared" si="0"/>
        <v>240200</v>
      </c>
      <c r="D17" s="70">
        <v>285666.13</v>
      </c>
      <c r="E17" s="63">
        <f t="shared" si="2"/>
        <v>118.92844712739384</v>
      </c>
      <c r="G17" s="81"/>
      <c r="H17" s="81"/>
      <c r="I17" s="81"/>
    </row>
    <row r="18" spans="1:9" x14ac:dyDescent="0.3">
      <c r="A18" s="65" t="s">
        <v>157</v>
      </c>
      <c r="B18" s="70">
        <v>165003</v>
      </c>
      <c r="C18" s="75">
        <f t="shared" si="0"/>
        <v>165003</v>
      </c>
      <c r="D18" s="70">
        <v>116568.58</v>
      </c>
      <c r="E18" s="63">
        <f t="shared" si="2"/>
        <v>70.64633976351945</v>
      </c>
      <c r="G18" s="81"/>
      <c r="H18" s="81"/>
      <c r="I18" s="81"/>
    </row>
    <row r="19" spans="1:9" x14ac:dyDescent="0.3">
      <c r="A19" s="65" t="s">
        <v>158</v>
      </c>
      <c r="B19" s="70">
        <v>2491924</v>
      </c>
      <c r="C19" s="75">
        <f t="shared" si="0"/>
        <v>2491924</v>
      </c>
      <c r="D19" s="70">
        <v>2560295.25</v>
      </c>
      <c r="E19" s="63">
        <f t="shared" si="2"/>
        <v>102.74371329141658</v>
      </c>
      <c r="G19" s="81"/>
      <c r="H19" s="81"/>
      <c r="I19" s="81"/>
    </row>
    <row r="20" spans="1:9" x14ac:dyDescent="0.3">
      <c r="A20" s="65" t="s">
        <v>160</v>
      </c>
      <c r="B20" s="70">
        <v>8723</v>
      </c>
      <c r="C20" s="75">
        <f t="shared" si="0"/>
        <v>8723</v>
      </c>
      <c r="D20" s="70">
        <v>2054.17</v>
      </c>
      <c r="E20" s="63">
        <f t="shared" si="2"/>
        <v>23.548893729221597</v>
      </c>
      <c r="G20" s="81"/>
      <c r="H20" s="81"/>
      <c r="I20" s="81"/>
    </row>
    <row r="21" spans="1:9" x14ac:dyDescent="0.3">
      <c r="A21" s="65" t="s">
        <v>162</v>
      </c>
      <c r="B21" s="70">
        <v>6951</v>
      </c>
      <c r="C21" s="75">
        <f t="shared" si="0"/>
        <v>6951</v>
      </c>
      <c r="D21" s="70">
        <v>237.21</v>
      </c>
      <c r="E21" s="63">
        <f t="shared" si="2"/>
        <v>3.4126025032369443</v>
      </c>
      <c r="G21" s="81"/>
      <c r="H21" s="81"/>
      <c r="I21" s="81"/>
    </row>
    <row r="22" spans="1:9" x14ac:dyDescent="0.3">
      <c r="A22" s="62" t="s">
        <v>174</v>
      </c>
      <c r="B22" s="71">
        <v>165614</v>
      </c>
      <c r="C22" s="75">
        <f t="shared" si="0"/>
        <v>165614</v>
      </c>
      <c r="D22" s="112">
        <f>D23+D50+D65+D79</f>
        <v>116748.17</v>
      </c>
      <c r="E22" s="63"/>
    </row>
    <row r="23" spans="1:9" x14ac:dyDescent="0.3">
      <c r="A23" s="91" t="s">
        <v>175</v>
      </c>
      <c r="B23" s="90">
        <f>B24</f>
        <v>161003</v>
      </c>
      <c r="C23" s="90">
        <f t="shared" si="0"/>
        <v>161003</v>
      </c>
      <c r="D23" s="90">
        <f>D24+D46</f>
        <v>114045.56</v>
      </c>
      <c r="E23" s="80">
        <f t="shared" ref="E23:E115" si="3">D23/C23*100</f>
        <v>70.834431656552994</v>
      </c>
    </row>
    <row r="24" spans="1:9" x14ac:dyDescent="0.3">
      <c r="A24" s="65" t="s">
        <v>157</v>
      </c>
      <c r="B24" s="70">
        <f>B31+B28</f>
        <v>161003</v>
      </c>
      <c r="C24" s="75">
        <f t="shared" si="0"/>
        <v>161003</v>
      </c>
      <c r="D24" s="70">
        <f>D31+D28</f>
        <v>113350.02</v>
      </c>
      <c r="E24" s="63">
        <f t="shared" si="3"/>
        <v>70.402427283963647</v>
      </c>
    </row>
    <row r="25" spans="1:9" hidden="1" x14ac:dyDescent="0.3">
      <c r="A25" s="66" t="s">
        <v>176</v>
      </c>
      <c r="B25" s="71"/>
      <c r="C25" s="75">
        <f t="shared" si="0"/>
        <v>0</v>
      </c>
      <c r="D25" s="71"/>
      <c r="E25" s="63" t="e">
        <f t="shared" si="3"/>
        <v>#DIV/0!</v>
      </c>
    </row>
    <row r="26" spans="1:9" hidden="1" x14ac:dyDescent="0.3">
      <c r="A26" s="67" t="s">
        <v>177</v>
      </c>
      <c r="B26" s="70"/>
      <c r="C26" s="75">
        <f t="shared" si="0"/>
        <v>0</v>
      </c>
      <c r="D26" s="70"/>
      <c r="E26" s="63" t="e">
        <f t="shared" si="3"/>
        <v>#DIV/0!</v>
      </c>
    </row>
    <row r="27" spans="1:9" hidden="1" x14ac:dyDescent="0.3">
      <c r="A27" s="67" t="s">
        <v>178</v>
      </c>
      <c r="B27" s="70"/>
      <c r="C27" s="75">
        <f t="shared" si="0"/>
        <v>0</v>
      </c>
      <c r="D27" s="70"/>
      <c r="E27" s="63" t="e">
        <f t="shared" si="3"/>
        <v>#DIV/0!</v>
      </c>
    </row>
    <row r="28" spans="1:9" x14ac:dyDescent="0.3">
      <c r="A28" s="66" t="s">
        <v>176</v>
      </c>
      <c r="B28" s="71">
        <v>12000</v>
      </c>
      <c r="C28" s="75">
        <f t="shared" si="0"/>
        <v>12000</v>
      </c>
      <c r="D28" s="71">
        <f>D29</f>
        <v>11050</v>
      </c>
      <c r="E28" s="63">
        <f t="shared" si="3"/>
        <v>92.083333333333329</v>
      </c>
    </row>
    <row r="29" spans="1:9" hidden="1" x14ac:dyDescent="0.3">
      <c r="A29" s="67" t="s">
        <v>281</v>
      </c>
      <c r="B29" s="70">
        <f>B30</f>
        <v>0</v>
      </c>
      <c r="C29" s="75">
        <f t="shared" si="0"/>
        <v>0</v>
      </c>
      <c r="D29" s="70">
        <f t="shared" ref="D29" si="4">D30</f>
        <v>11050</v>
      </c>
      <c r="E29" s="63" t="e">
        <f t="shared" si="3"/>
        <v>#DIV/0!</v>
      </c>
    </row>
    <row r="30" spans="1:9" x14ac:dyDescent="0.3">
      <c r="A30" s="67" t="s">
        <v>196</v>
      </c>
      <c r="B30" s="70">
        <v>0</v>
      </c>
      <c r="C30" s="75">
        <v>0</v>
      </c>
      <c r="D30" s="73">
        <v>11050</v>
      </c>
      <c r="E30" s="63"/>
    </row>
    <row r="31" spans="1:9" x14ac:dyDescent="0.3">
      <c r="A31" s="66" t="s">
        <v>179</v>
      </c>
      <c r="B31" s="71">
        <v>149003</v>
      </c>
      <c r="C31" s="75">
        <f t="shared" si="0"/>
        <v>149003</v>
      </c>
      <c r="D31" s="71">
        <f>D33+D34+D36+D39+D40+D41+D43+D44+D45</f>
        <v>102300.02</v>
      </c>
      <c r="E31" s="63">
        <f t="shared" si="3"/>
        <v>68.656349201022806</v>
      </c>
    </row>
    <row r="32" spans="1:9" hidden="1" x14ac:dyDescent="0.3">
      <c r="A32" s="67" t="s">
        <v>180</v>
      </c>
      <c r="B32" s="70">
        <f>B34+B35</f>
        <v>0</v>
      </c>
      <c r="C32" s="75">
        <f t="shared" si="0"/>
        <v>0</v>
      </c>
      <c r="D32" s="70">
        <f>D34+D35</f>
        <v>1200</v>
      </c>
      <c r="E32" s="63" t="e">
        <f t="shared" si="3"/>
        <v>#DIV/0!</v>
      </c>
    </row>
    <row r="33" spans="1:5" x14ac:dyDescent="0.3">
      <c r="A33" s="67" t="s">
        <v>181</v>
      </c>
      <c r="B33" s="70">
        <v>0</v>
      </c>
      <c r="C33" s="70">
        <v>0</v>
      </c>
      <c r="D33" s="70">
        <v>24594.61</v>
      </c>
      <c r="E33" s="63"/>
    </row>
    <row r="34" spans="1:5" x14ac:dyDescent="0.3">
      <c r="A34" s="67" t="s">
        <v>197</v>
      </c>
      <c r="B34" s="70">
        <v>0</v>
      </c>
      <c r="C34" s="70">
        <v>0</v>
      </c>
      <c r="D34" s="70">
        <v>1200</v>
      </c>
      <c r="E34" s="63"/>
    </row>
    <row r="35" spans="1:5" hidden="1" x14ac:dyDescent="0.3">
      <c r="A35" s="67" t="s">
        <v>242</v>
      </c>
      <c r="B35" s="70">
        <v>0</v>
      </c>
      <c r="C35" s="70">
        <v>0</v>
      </c>
      <c r="D35" s="70">
        <v>0</v>
      </c>
      <c r="E35" s="63"/>
    </row>
    <row r="36" spans="1:5" x14ac:dyDescent="0.3">
      <c r="A36" s="67" t="s">
        <v>182</v>
      </c>
      <c r="B36" s="70">
        <v>0</v>
      </c>
      <c r="C36" s="70">
        <v>0</v>
      </c>
      <c r="D36" s="70">
        <v>575</v>
      </c>
      <c r="E36" s="63"/>
    </row>
    <row r="37" spans="1:5" hidden="1" x14ac:dyDescent="0.3">
      <c r="A37" s="67" t="s">
        <v>184</v>
      </c>
      <c r="B37" s="70">
        <v>0</v>
      </c>
      <c r="C37" s="70">
        <v>0</v>
      </c>
      <c r="D37" s="70"/>
      <c r="E37" s="63"/>
    </row>
    <row r="38" spans="1:5" hidden="1" x14ac:dyDescent="0.3">
      <c r="A38" s="67" t="s">
        <v>185</v>
      </c>
      <c r="B38" s="70">
        <v>0</v>
      </c>
      <c r="C38" s="70">
        <v>0</v>
      </c>
      <c r="D38" s="70"/>
      <c r="E38" s="63"/>
    </row>
    <row r="39" spans="1:5" x14ac:dyDescent="0.3">
      <c r="A39" s="67" t="s">
        <v>183</v>
      </c>
      <c r="B39" s="70">
        <v>0</v>
      </c>
      <c r="C39" s="70">
        <v>0</v>
      </c>
      <c r="D39" s="70">
        <v>1068.94</v>
      </c>
      <c r="E39" s="63"/>
    </row>
    <row r="40" spans="1:5" x14ac:dyDescent="0.3">
      <c r="A40" s="67" t="s">
        <v>185</v>
      </c>
      <c r="B40" s="70">
        <v>0</v>
      </c>
      <c r="C40" s="70">
        <v>0</v>
      </c>
      <c r="D40" s="70">
        <v>7729.99</v>
      </c>
      <c r="E40" s="63"/>
    </row>
    <row r="41" spans="1:5" x14ac:dyDescent="0.3">
      <c r="A41" s="67" t="s">
        <v>221</v>
      </c>
      <c r="B41" s="70">
        <v>0</v>
      </c>
      <c r="C41" s="70">
        <v>0</v>
      </c>
      <c r="D41" s="70">
        <v>44.2</v>
      </c>
      <c r="E41" s="63"/>
    </row>
    <row r="42" spans="1:5" hidden="1" x14ac:dyDescent="0.3">
      <c r="A42" s="67" t="s">
        <v>186</v>
      </c>
      <c r="B42" s="70">
        <v>0</v>
      </c>
      <c r="C42" s="70">
        <v>0</v>
      </c>
      <c r="D42" s="70">
        <v>0</v>
      </c>
      <c r="E42" s="63"/>
    </row>
    <row r="43" spans="1:5" x14ac:dyDescent="0.3">
      <c r="A43" s="67" t="s">
        <v>230</v>
      </c>
      <c r="B43" s="70">
        <v>0</v>
      </c>
      <c r="C43" s="70">
        <v>0</v>
      </c>
      <c r="D43" s="70">
        <v>66790.14</v>
      </c>
      <c r="E43" s="63"/>
    </row>
    <row r="44" spans="1:5" x14ac:dyDescent="0.3">
      <c r="A44" s="67" t="s">
        <v>222</v>
      </c>
      <c r="B44" s="70">
        <v>0</v>
      </c>
      <c r="C44" s="70">
        <v>0</v>
      </c>
      <c r="D44" s="70">
        <v>19.14</v>
      </c>
      <c r="E44" s="63"/>
    </row>
    <row r="45" spans="1:5" x14ac:dyDescent="0.3">
      <c r="A45" s="67" t="s">
        <v>223</v>
      </c>
      <c r="B45" s="70">
        <v>0</v>
      </c>
      <c r="C45" s="70">
        <v>0</v>
      </c>
      <c r="D45" s="70">
        <v>278</v>
      </c>
      <c r="E45" s="63"/>
    </row>
    <row r="46" spans="1:5" x14ac:dyDescent="0.3">
      <c r="A46" s="66" t="s">
        <v>207</v>
      </c>
      <c r="B46" s="71">
        <f>B47</f>
        <v>0</v>
      </c>
      <c r="C46" s="75">
        <f t="shared" ref="C46:C47" si="5">B46</f>
        <v>0</v>
      </c>
      <c r="D46" s="75">
        <f>D47</f>
        <v>695.54</v>
      </c>
      <c r="E46" s="63"/>
    </row>
    <row r="47" spans="1:5" hidden="1" x14ac:dyDescent="0.3">
      <c r="A47" s="67" t="s">
        <v>275</v>
      </c>
      <c r="B47" s="70">
        <f>B48</f>
        <v>0</v>
      </c>
      <c r="C47" s="75">
        <f t="shared" si="5"/>
        <v>0</v>
      </c>
      <c r="D47" s="73">
        <f>D48</f>
        <v>695.54</v>
      </c>
      <c r="E47" s="63"/>
    </row>
    <row r="48" spans="1:5" x14ac:dyDescent="0.3">
      <c r="A48" s="67" t="s">
        <v>243</v>
      </c>
      <c r="B48" s="70">
        <v>0</v>
      </c>
      <c r="C48" s="75">
        <v>0</v>
      </c>
      <c r="D48" s="73">
        <v>695.54</v>
      </c>
      <c r="E48" s="63"/>
    </row>
    <row r="49" spans="1:5" hidden="1" x14ac:dyDescent="0.3">
      <c r="A49" s="67" t="s">
        <v>187</v>
      </c>
      <c r="B49" s="70"/>
      <c r="C49" s="75"/>
      <c r="D49" s="70">
        <v>0</v>
      </c>
      <c r="E49" s="63"/>
    </row>
    <row r="50" spans="1:5" hidden="1" x14ac:dyDescent="0.3">
      <c r="A50" s="91" t="s">
        <v>263</v>
      </c>
      <c r="B50" s="90">
        <v>0</v>
      </c>
      <c r="C50" s="90">
        <v>0</v>
      </c>
      <c r="D50" s="90">
        <v>0</v>
      </c>
      <c r="E50" s="80" t="e">
        <f t="shared" ref="E50:E64" si="6">D50/C50*100</f>
        <v>#DIV/0!</v>
      </c>
    </row>
    <row r="51" spans="1:5" hidden="1" x14ac:dyDescent="0.3">
      <c r="A51" s="65" t="s">
        <v>155</v>
      </c>
      <c r="B51" s="70">
        <f>B55</f>
        <v>3</v>
      </c>
      <c r="C51" s="75">
        <f t="shared" si="0"/>
        <v>3</v>
      </c>
      <c r="D51" s="73">
        <f t="shared" ref="D51" si="7">D55</f>
        <v>2.4500000000000002</v>
      </c>
      <c r="E51" s="63">
        <f t="shared" si="6"/>
        <v>81.666666666666671</v>
      </c>
    </row>
    <row r="52" spans="1:5" hidden="1" x14ac:dyDescent="0.3">
      <c r="A52" s="66" t="s">
        <v>176</v>
      </c>
      <c r="B52" s="71"/>
      <c r="C52" s="75">
        <f t="shared" si="0"/>
        <v>0</v>
      </c>
      <c r="D52" s="75"/>
      <c r="E52" s="63" t="e">
        <f t="shared" si="6"/>
        <v>#DIV/0!</v>
      </c>
    </row>
    <row r="53" spans="1:5" hidden="1" x14ac:dyDescent="0.3">
      <c r="A53" s="67" t="s">
        <v>177</v>
      </c>
      <c r="B53" s="70"/>
      <c r="C53" s="75">
        <f t="shared" si="0"/>
        <v>0</v>
      </c>
      <c r="D53" s="73"/>
      <c r="E53" s="63" t="e">
        <f t="shared" si="6"/>
        <v>#DIV/0!</v>
      </c>
    </row>
    <row r="54" spans="1:5" hidden="1" x14ac:dyDescent="0.3">
      <c r="A54" s="67" t="s">
        <v>178</v>
      </c>
      <c r="B54" s="70"/>
      <c r="C54" s="75">
        <f t="shared" si="0"/>
        <v>0</v>
      </c>
      <c r="D54" s="73"/>
      <c r="E54" s="63" t="e">
        <f t="shared" si="6"/>
        <v>#DIV/0!</v>
      </c>
    </row>
    <row r="55" spans="1:5" hidden="1" x14ac:dyDescent="0.3">
      <c r="A55" s="66" t="s">
        <v>179</v>
      </c>
      <c r="B55" s="71">
        <f>B56</f>
        <v>3</v>
      </c>
      <c r="C55" s="75">
        <f t="shared" si="0"/>
        <v>3</v>
      </c>
      <c r="D55" s="75">
        <f t="shared" ref="D55:D56" si="8">D56</f>
        <v>2.4500000000000002</v>
      </c>
      <c r="E55" s="63">
        <f t="shared" si="6"/>
        <v>81.666666666666671</v>
      </c>
    </row>
    <row r="56" spans="1:5" hidden="1" x14ac:dyDescent="0.3">
      <c r="A56" s="67" t="s">
        <v>277</v>
      </c>
      <c r="B56" s="70">
        <f>B57</f>
        <v>3</v>
      </c>
      <c r="C56" s="75">
        <f t="shared" si="0"/>
        <v>3</v>
      </c>
      <c r="D56" s="73">
        <f t="shared" si="8"/>
        <v>2.4500000000000002</v>
      </c>
      <c r="E56" s="63">
        <f t="shared" si="6"/>
        <v>81.666666666666671</v>
      </c>
    </row>
    <row r="57" spans="1:5" hidden="1" x14ac:dyDescent="0.3">
      <c r="A57" s="67" t="s">
        <v>186</v>
      </c>
      <c r="B57" s="70">
        <v>3</v>
      </c>
      <c r="C57" s="75">
        <f t="shared" si="0"/>
        <v>3</v>
      </c>
      <c r="D57" s="73">
        <v>2.4500000000000002</v>
      </c>
      <c r="E57" s="63">
        <f t="shared" si="6"/>
        <v>81.666666666666671</v>
      </c>
    </row>
    <row r="58" spans="1:5" hidden="1" x14ac:dyDescent="0.3">
      <c r="A58" s="65" t="s">
        <v>158</v>
      </c>
      <c r="B58" s="70">
        <f>B62</f>
        <v>31</v>
      </c>
      <c r="C58" s="75">
        <f t="shared" si="0"/>
        <v>31</v>
      </c>
      <c r="D58" s="73">
        <f t="shared" ref="D58" si="9">D62</f>
        <v>30.16</v>
      </c>
      <c r="E58" s="63">
        <f t="shared" si="6"/>
        <v>97.290322580645167</v>
      </c>
    </row>
    <row r="59" spans="1:5" hidden="1" x14ac:dyDescent="0.3">
      <c r="A59" s="66" t="s">
        <v>176</v>
      </c>
      <c r="B59" s="71"/>
      <c r="C59" s="75">
        <f t="shared" si="0"/>
        <v>0</v>
      </c>
      <c r="D59" s="75"/>
      <c r="E59" s="63" t="e">
        <f t="shared" si="6"/>
        <v>#DIV/0!</v>
      </c>
    </row>
    <row r="60" spans="1:5" hidden="1" x14ac:dyDescent="0.3">
      <c r="A60" s="67" t="s">
        <v>177</v>
      </c>
      <c r="B60" s="70"/>
      <c r="C60" s="75">
        <f t="shared" si="0"/>
        <v>0</v>
      </c>
      <c r="D60" s="73"/>
      <c r="E60" s="63" t="e">
        <f t="shared" si="6"/>
        <v>#DIV/0!</v>
      </c>
    </row>
    <row r="61" spans="1:5" hidden="1" x14ac:dyDescent="0.3">
      <c r="A61" s="67" t="s">
        <v>178</v>
      </c>
      <c r="B61" s="70"/>
      <c r="C61" s="75">
        <f t="shared" si="0"/>
        <v>0</v>
      </c>
      <c r="D61" s="73"/>
      <c r="E61" s="63" t="e">
        <f t="shared" si="6"/>
        <v>#DIV/0!</v>
      </c>
    </row>
    <row r="62" spans="1:5" hidden="1" x14ac:dyDescent="0.3">
      <c r="A62" s="66" t="s">
        <v>179</v>
      </c>
      <c r="B62" s="71">
        <f>B63</f>
        <v>31</v>
      </c>
      <c r="C62" s="75">
        <f t="shared" si="0"/>
        <v>31</v>
      </c>
      <c r="D62" s="75">
        <f t="shared" ref="D62:D63" si="10">D63</f>
        <v>30.16</v>
      </c>
      <c r="E62" s="63">
        <f t="shared" si="6"/>
        <v>97.290322580645167</v>
      </c>
    </row>
    <row r="63" spans="1:5" hidden="1" x14ac:dyDescent="0.3">
      <c r="A63" s="67" t="s">
        <v>276</v>
      </c>
      <c r="B63" s="70">
        <f>B64</f>
        <v>31</v>
      </c>
      <c r="C63" s="75">
        <f t="shared" si="0"/>
        <v>31</v>
      </c>
      <c r="D63" s="73">
        <f t="shared" si="10"/>
        <v>30.16</v>
      </c>
      <c r="E63" s="63">
        <f t="shared" si="6"/>
        <v>97.290322580645167</v>
      </c>
    </row>
    <row r="64" spans="1:5" hidden="1" x14ac:dyDescent="0.3">
      <c r="A64" s="67" t="s">
        <v>186</v>
      </c>
      <c r="B64" s="70">
        <v>31</v>
      </c>
      <c r="C64" s="75">
        <f t="shared" si="0"/>
        <v>31</v>
      </c>
      <c r="D64" s="73">
        <v>30.16</v>
      </c>
      <c r="E64" s="63">
        <f t="shared" si="6"/>
        <v>97.290322580645167</v>
      </c>
    </row>
    <row r="65" spans="1:5" hidden="1" x14ac:dyDescent="0.3">
      <c r="A65" s="91" t="s">
        <v>260</v>
      </c>
      <c r="B65" s="90">
        <v>0</v>
      </c>
      <c r="C65" s="90">
        <v>0</v>
      </c>
      <c r="D65" s="90">
        <v>0</v>
      </c>
      <c r="E65" s="80" t="e">
        <f t="shared" ref="E65:E73" si="11">D65/C65*100</f>
        <v>#DIV/0!</v>
      </c>
    </row>
    <row r="66" spans="1:5" hidden="1" x14ac:dyDescent="0.3">
      <c r="A66" s="65" t="s">
        <v>157</v>
      </c>
      <c r="B66" s="70">
        <f>B67+B74</f>
        <v>4795</v>
      </c>
      <c r="C66" s="75">
        <f t="shared" si="0"/>
        <v>4795</v>
      </c>
      <c r="D66" s="73">
        <f>D67+D74</f>
        <v>4340.7</v>
      </c>
      <c r="E66" s="63">
        <f t="shared" si="11"/>
        <v>90.525547445255469</v>
      </c>
    </row>
    <row r="67" spans="1:5" hidden="1" x14ac:dyDescent="0.3">
      <c r="A67" s="66" t="s">
        <v>176</v>
      </c>
      <c r="B67" s="70">
        <f>B68+B70+B72</f>
        <v>4000</v>
      </c>
      <c r="C67" s="75">
        <f t="shared" si="0"/>
        <v>4000</v>
      </c>
      <c r="D67" s="73">
        <f>D68+D70+D72</f>
        <v>3439.69</v>
      </c>
      <c r="E67" s="63">
        <f t="shared" si="11"/>
        <v>85.992249999999999</v>
      </c>
    </row>
    <row r="68" spans="1:5" s="83" customFormat="1" hidden="1" x14ac:dyDescent="0.3">
      <c r="A68" s="88" t="s">
        <v>265</v>
      </c>
      <c r="B68" s="73">
        <f>B69</f>
        <v>3100</v>
      </c>
      <c r="C68" s="75">
        <f t="shared" si="0"/>
        <v>3100</v>
      </c>
      <c r="D68" s="73">
        <f>D69</f>
        <v>2695</v>
      </c>
      <c r="E68" s="63">
        <f t="shared" si="11"/>
        <v>86.935483870967744</v>
      </c>
    </row>
    <row r="69" spans="1:5" s="83" customFormat="1" hidden="1" x14ac:dyDescent="0.3">
      <c r="A69" s="67" t="s">
        <v>266</v>
      </c>
      <c r="B69" s="73">
        <v>3100</v>
      </c>
      <c r="C69" s="75">
        <f t="shared" si="0"/>
        <v>3100</v>
      </c>
      <c r="D69" s="73">
        <v>2695</v>
      </c>
      <c r="E69" s="63">
        <f t="shared" si="11"/>
        <v>86.935483870967744</v>
      </c>
    </row>
    <row r="70" spans="1:5" s="83" customFormat="1" hidden="1" x14ac:dyDescent="0.3">
      <c r="A70" s="88" t="s">
        <v>267</v>
      </c>
      <c r="B70" s="73">
        <f>B71</f>
        <v>400</v>
      </c>
      <c r="C70" s="75">
        <f t="shared" si="0"/>
        <v>400</v>
      </c>
      <c r="D70" s="73">
        <f>D71</f>
        <v>300</v>
      </c>
      <c r="E70" s="63">
        <f t="shared" si="11"/>
        <v>75</v>
      </c>
    </row>
    <row r="71" spans="1:5" s="83" customFormat="1" hidden="1" x14ac:dyDescent="0.3">
      <c r="A71" s="67" t="s">
        <v>268</v>
      </c>
      <c r="B71" s="73">
        <v>400</v>
      </c>
      <c r="C71" s="75">
        <f t="shared" si="0"/>
        <v>400</v>
      </c>
      <c r="D71" s="73">
        <v>300</v>
      </c>
      <c r="E71" s="63">
        <f t="shared" si="11"/>
        <v>75</v>
      </c>
    </row>
    <row r="72" spans="1:5" s="83" customFormat="1" hidden="1" x14ac:dyDescent="0.3">
      <c r="A72" s="88" t="s">
        <v>269</v>
      </c>
      <c r="B72" s="73">
        <f>B73</f>
        <v>500</v>
      </c>
      <c r="C72" s="75">
        <f t="shared" si="0"/>
        <v>500</v>
      </c>
      <c r="D72" s="73">
        <f>D73</f>
        <v>444.69</v>
      </c>
      <c r="E72" s="63">
        <f t="shared" si="11"/>
        <v>88.937999999999988</v>
      </c>
    </row>
    <row r="73" spans="1:5" s="83" customFormat="1" hidden="1" x14ac:dyDescent="0.3">
      <c r="A73" s="67" t="s">
        <v>297</v>
      </c>
      <c r="B73" s="73">
        <v>500</v>
      </c>
      <c r="C73" s="75">
        <f t="shared" si="0"/>
        <v>500</v>
      </c>
      <c r="D73" s="73">
        <v>444.69</v>
      </c>
      <c r="E73" s="63">
        <f t="shared" si="11"/>
        <v>88.937999999999988</v>
      </c>
    </row>
    <row r="74" spans="1:5" hidden="1" x14ac:dyDescent="0.3">
      <c r="A74" s="66" t="s">
        <v>179</v>
      </c>
      <c r="B74" s="71">
        <f>B75+B77</f>
        <v>795</v>
      </c>
      <c r="C74" s="75">
        <f t="shared" ref="C74:C78" si="12">B74</f>
        <v>795</v>
      </c>
      <c r="D74" s="75">
        <f>D75+D77</f>
        <v>901.01</v>
      </c>
      <c r="E74" s="63">
        <f t="shared" ref="E74:E78" si="13">D74/C74*100</f>
        <v>113.33459119496855</v>
      </c>
    </row>
    <row r="75" spans="1:5" s="83" customFormat="1" hidden="1" x14ac:dyDescent="0.3">
      <c r="A75" s="67" t="s">
        <v>270</v>
      </c>
      <c r="B75" s="73">
        <f>B76</f>
        <v>400</v>
      </c>
      <c r="C75" s="75">
        <f t="shared" si="12"/>
        <v>400</v>
      </c>
      <c r="D75" s="73">
        <f>D76</f>
        <v>574.91999999999996</v>
      </c>
      <c r="E75" s="63">
        <f t="shared" si="13"/>
        <v>143.72999999999999</v>
      </c>
    </row>
    <row r="76" spans="1:5" s="83" customFormat="1" hidden="1" x14ac:dyDescent="0.3">
      <c r="A76" s="67" t="s">
        <v>271</v>
      </c>
      <c r="B76" s="73">
        <v>400</v>
      </c>
      <c r="C76" s="75">
        <f t="shared" si="12"/>
        <v>400</v>
      </c>
      <c r="D76" s="73">
        <v>574.91999999999996</v>
      </c>
      <c r="E76" s="63">
        <f t="shared" si="13"/>
        <v>143.72999999999999</v>
      </c>
    </row>
    <row r="77" spans="1:5" s="83" customFormat="1" hidden="1" x14ac:dyDescent="0.3">
      <c r="A77" s="67" t="s">
        <v>272</v>
      </c>
      <c r="B77" s="73">
        <f>B78</f>
        <v>395</v>
      </c>
      <c r="C77" s="75">
        <f t="shared" si="12"/>
        <v>395</v>
      </c>
      <c r="D77" s="73">
        <f>D78</f>
        <v>326.08999999999997</v>
      </c>
      <c r="E77" s="63">
        <f t="shared" si="13"/>
        <v>82.554430379746819</v>
      </c>
    </row>
    <row r="78" spans="1:5" s="83" customFormat="1" ht="15" hidden="1" customHeight="1" x14ac:dyDescent="0.3">
      <c r="A78" s="67" t="s">
        <v>273</v>
      </c>
      <c r="B78" s="73">
        <v>395</v>
      </c>
      <c r="C78" s="75">
        <f t="shared" si="12"/>
        <v>395</v>
      </c>
      <c r="D78" s="73">
        <v>326.08999999999997</v>
      </c>
      <c r="E78" s="63">
        <f t="shared" si="13"/>
        <v>82.554430379746819</v>
      </c>
    </row>
    <row r="79" spans="1:5" x14ac:dyDescent="0.3">
      <c r="A79" s="91" t="s">
        <v>188</v>
      </c>
      <c r="B79" s="90">
        <f>B80+B85</f>
        <v>4611</v>
      </c>
      <c r="C79" s="90">
        <f t="shared" ref="C79:C113" si="14">B79</f>
        <v>4611</v>
      </c>
      <c r="D79" s="90">
        <f t="shared" ref="D79" si="15">D80+D85</f>
        <v>2702.61</v>
      </c>
      <c r="E79" s="80">
        <f t="shared" si="3"/>
        <v>58.612231620039033</v>
      </c>
    </row>
    <row r="80" spans="1:5" x14ac:dyDescent="0.3">
      <c r="A80" s="65" t="s">
        <v>157</v>
      </c>
      <c r="B80" s="70">
        <f>B81</f>
        <v>4000</v>
      </c>
      <c r="C80" s="75">
        <f t="shared" si="14"/>
        <v>4000</v>
      </c>
      <c r="D80" s="70">
        <f t="shared" ref="D80:D82" si="16">D81</f>
        <v>2523.02</v>
      </c>
      <c r="E80" s="63">
        <f t="shared" si="3"/>
        <v>63.075499999999998</v>
      </c>
    </row>
    <row r="81" spans="1:5" x14ac:dyDescent="0.3">
      <c r="A81" s="66" t="s">
        <v>179</v>
      </c>
      <c r="B81" s="71">
        <f>B82</f>
        <v>4000</v>
      </c>
      <c r="C81" s="75">
        <f t="shared" si="14"/>
        <v>4000</v>
      </c>
      <c r="D81" s="71">
        <f t="shared" si="16"/>
        <v>2523.02</v>
      </c>
      <c r="E81" s="63">
        <f t="shared" si="3"/>
        <v>63.075499999999998</v>
      </c>
    </row>
    <row r="82" spans="1:5" hidden="1" x14ac:dyDescent="0.3">
      <c r="A82" s="67" t="s">
        <v>189</v>
      </c>
      <c r="B82" s="70">
        <f>B83</f>
        <v>4000</v>
      </c>
      <c r="C82" s="75">
        <f t="shared" si="14"/>
        <v>4000</v>
      </c>
      <c r="D82" s="70">
        <f t="shared" si="16"/>
        <v>2523.02</v>
      </c>
      <c r="E82" s="63">
        <f t="shared" si="3"/>
        <v>63.075499999999998</v>
      </c>
    </row>
    <row r="83" spans="1:5" x14ac:dyDescent="0.3">
      <c r="A83" s="67" t="s">
        <v>183</v>
      </c>
      <c r="B83" s="70">
        <v>4000</v>
      </c>
      <c r="C83" s="75">
        <f t="shared" si="14"/>
        <v>4000</v>
      </c>
      <c r="D83" s="70">
        <v>2523.02</v>
      </c>
      <c r="E83" s="63">
        <f t="shared" si="3"/>
        <v>63.075499999999998</v>
      </c>
    </row>
    <row r="84" spans="1:5" x14ac:dyDescent="0.3">
      <c r="A84" s="65" t="s">
        <v>158</v>
      </c>
      <c r="B84" s="70">
        <f>B85</f>
        <v>611</v>
      </c>
      <c r="C84" s="75">
        <f t="shared" si="14"/>
        <v>611</v>
      </c>
      <c r="D84" s="70">
        <f t="shared" ref="D84:D86" si="17">D85</f>
        <v>179.59</v>
      </c>
      <c r="E84" s="63">
        <f t="shared" si="3"/>
        <v>29.392798690671029</v>
      </c>
    </row>
    <row r="85" spans="1:5" x14ac:dyDescent="0.3">
      <c r="A85" s="66" t="s">
        <v>179</v>
      </c>
      <c r="B85" s="71">
        <f>B86</f>
        <v>611</v>
      </c>
      <c r="C85" s="75">
        <f t="shared" si="14"/>
        <v>611</v>
      </c>
      <c r="D85" s="71">
        <f t="shared" si="17"/>
        <v>179.59</v>
      </c>
      <c r="E85" s="63">
        <f t="shared" si="3"/>
        <v>29.392798690671029</v>
      </c>
    </row>
    <row r="86" spans="1:5" hidden="1" x14ac:dyDescent="0.3">
      <c r="A86" s="67" t="s">
        <v>190</v>
      </c>
      <c r="B86" s="70">
        <f>B87</f>
        <v>611</v>
      </c>
      <c r="C86" s="75">
        <f t="shared" si="14"/>
        <v>611</v>
      </c>
      <c r="D86" s="70">
        <f t="shared" si="17"/>
        <v>179.59</v>
      </c>
      <c r="E86" s="63">
        <f t="shared" si="3"/>
        <v>29.392798690671029</v>
      </c>
    </row>
    <row r="87" spans="1:5" x14ac:dyDescent="0.3">
      <c r="A87" s="67" t="s">
        <v>183</v>
      </c>
      <c r="B87" s="70">
        <v>611</v>
      </c>
      <c r="C87" s="75">
        <f t="shared" si="14"/>
        <v>611</v>
      </c>
      <c r="D87" s="70">
        <v>179.59</v>
      </c>
      <c r="E87" s="63">
        <f t="shared" si="3"/>
        <v>29.392798690671029</v>
      </c>
    </row>
    <row r="88" spans="1:5" ht="27" x14ac:dyDescent="0.3">
      <c r="A88" s="62" t="s">
        <v>191</v>
      </c>
      <c r="B88" s="113">
        <f>B89+B106+B173+B193+B178+B198</f>
        <v>435284</v>
      </c>
      <c r="C88" s="113">
        <f t="shared" si="14"/>
        <v>435284</v>
      </c>
      <c r="D88" s="113">
        <f>D89+D106+D173+D193+D178+D198</f>
        <v>436316.16000000003</v>
      </c>
      <c r="E88" s="63"/>
    </row>
    <row r="89" spans="1:5" x14ac:dyDescent="0.3">
      <c r="A89" s="91" t="s">
        <v>192</v>
      </c>
      <c r="B89" s="90">
        <f>B90+B101</f>
        <v>127813</v>
      </c>
      <c r="C89" s="90">
        <f t="shared" si="14"/>
        <v>127813</v>
      </c>
      <c r="D89" s="90">
        <f>D90+D101</f>
        <v>129437.53</v>
      </c>
      <c r="E89" s="80">
        <f t="shared" si="3"/>
        <v>101.27102094466134</v>
      </c>
    </row>
    <row r="90" spans="1:5" ht="15" customHeight="1" x14ac:dyDescent="0.3">
      <c r="A90" s="65" t="s">
        <v>150</v>
      </c>
      <c r="B90" s="70">
        <f>B91</f>
        <v>63500</v>
      </c>
      <c r="C90" s="75">
        <f t="shared" si="14"/>
        <v>63500</v>
      </c>
      <c r="D90" s="70">
        <f t="shared" ref="D90" si="18">D91</f>
        <v>65125.030000000006</v>
      </c>
      <c r="E90" s="63">
        <f t="shared" si="3"/>
        <v>102.55910236220474</v>
      </c>
    </row>
    <row r="91" spans="1:5" x14ac:dyDescent="0.3">
      <c r="A91" s="66" t="s">
        <v>179</v>
      </c>
      <c r="B91" s="71">
        <v>63500</v>
      </c>
      <c r="C91" s="75">
        <f t="shared" si="14"/>
        <v>63500</v>
      </c>
      <c r="D91" s="71">
        <f>D92+D93+D94+D95+D96+D97+D98+D99+D100</f>
        <v>65125.030000000006</v>
      </c>
      <c r="E91" s="63">
        <f t="shared" si="3"/>
        <v>102.55910236220474</v>
      </c>
    </row>
    <row r="92" spans="1:5" x14ac:dyDescent="0.3">
      <c r="A92" s="67" t="s">
        <v>182</v>
      </c>
      <c r="B92" s="70">
        <v>0</v>
      </c>
      <c r="C92" s="70">
        <v>0</v>
      </c>
      <c r="D92" s="73">
        <v>0</v>
      </c>
      <c r="E92" s="63"/>
    </row>
    <row r="93" spans="1:5" x14ac:dyDescent="0.3">
      <c r="A93" s="67" t="s">
        <v>183</v>
      </c>
      <c r="B93" s="70">
        <v>0</v>
      </c>
      <c r="C93" s="70">
        <v>0</v>
      </c>
      <c r="D93" s="73">
        <v>4729.8999999999996</v>
      </c>
      <c r="E93" s="63"/>
    </row>
    <row r="94" spans="1:5" x14ac:dyDescent="0.3">
      <c r="A94" s="67" t="s">
        <v>219</v>
      </c>
      <c r="B94" s="70">
        <v>0</v>
      </c>
      <c r="C94" s="70">
        <v>0</v>
      </c>
      <c r="D94" s="73">
        <v>7703.67</v>
      </c>
      <c r="E94" s="63"/>
    </row>
    <row r="95" spans="1:5" x14ac:dyDescent="0.3">
      <c r="A95" s="67" t="s">
        <v>193</v>
      </c>
      <c r="B95" s="70">
        <v>0</v>
      </c>
      <c r="C95" s="70">
        <v>0</v>
      </c>
      <c r="D95" s="73">
        <v>0</v>
      </c>
      <c r="E95" s="63"/>
    </row>
    <row r="96" spans="1:5" x14ac:dyDescent="0.3">
      <c r="A96" s="67" t="s">
        <v>184</v>
      </c>
      <c r="B96" s="70">
        <v>0</v>
      </c>
      <c r="C96" s="70">
        <v>0</v>
      </c>
      <c r="D96" s="73">
        <v>4583.1099999999997</v>
      </c>
      <c r="E96" s="63"/>
    </row>
    <row r="97" spans="1:5" x14ac:dyDescent="0.3">
      <c r="A97" s="67" t="s">
        <v>220</v>
      </c>
      <c r="B97" s="70">
        <v>0</v>
      </c>
      <c r="C97" s="70">
        <v>0</v>
      </c>
      <c r="D97" s="70">
        <v>212.72</v>
      </c>
      <c r="E97" s="63"/>
    </row>
    <row r="98" spans="1:5" x14ac:dyDescent="0.3">
      <c r="A98" s="67" t="s">
        <v>185</v>
      </c>
      <c r="B98" s="70">
        <v>0</v>
      </c>
      <c r="C98" s="70">
        <v>0</v>
      </c>
      <c r="D98" s="73">
        <v>47634.76</v>
      </c>
      <c r="E98" s="63"/>
    </row>
    <row r="99" spans="1:5" x14ac:dyDescent="0.3">
      <c r="A99" s="67" t="s">
        <v>186</v>
      </c>
      <c r="B99" s="70">
        <v>0</v>
      </c>
      <c r="C99" s="70">
        <v>0</v>
      </c>
      <c r="D99" s="73">
        <v>260.87</v>
      </c>
      <c r="E99" s="63"/>
    </row>
    <row r="100" spans="1:5" x14ac:dyDescent="0.3">
      <c r="A100" s="67" t="s">
        <v>187</v>
      </c>
      <c r="B100" s="70">
        <v>0</v>
      </c>
      <c r="C100" s="70">
        <v>0</v>
      </c>
      <c r="D100" s="73">
        <v>0</v>
      </c>
      <c r="E100" s="63"/>
    </row>
    <row r="101" spans="1:5" x14ac:dyDescent="0.3">
      <c r="A101" s="65" t="s">
        <v>158</v>
      </c>
      <c r="B101" s="70">
        <f>B102</f>
        <v>64313</v>
      </c>
      <c r="C101" s="75">
        <f t="shared" si="14"/>
        <v>64313</v>
      </c>
      <c r="D101" s="73">
        <f t="shared" ref="D101" si="19">D102</f>
        <v>64312.5</v>
      </c>
      <c r="E101" s="63">
        <f t="shared" si="3"/>
        <v>99.999222552205623</v>
      </c>
    </row>
    <row r="102" spans="1:5" x14ac:dyDescent="0.3">
      <c r="A102" s="66" t="s">
        <v>207</v>
      </c>
      <c r="B102" s="71">
        <v>64313</v>
      </c>
      <c r="C102" s="75">
        <f t="shared" si="14"/>
        <v>64313</v>
      </c>
      <c r="D102" s="75">
        <f>D103+D104+D105</f>
        <v>64312.5</v>
      </c>
      <c r="E102" s="63">
        <f t="shared" si="3"/>
        <v>99.999222552205623</v>
      </c>
    </row>
    <row r="103" spans="1:5" x14ac:dyDescent="0.3">
      <c r="A103" s="67" t="s">
        <v>231</v>
      </c>
      <c r="B103" s="70">
        <v>0</v>
      </c>
      <c r="C103" s="70">
        <v>0</v>
      </c>
      <c r="D103" s="70">
        <v>11745.58</v>
      </c>
      <c r="E103" s="63"/>
    </row>
    <row r="104" spans="1:5" x14ac:dyDescent="0.3">
      <c r="A104" s="67" t="s">
        <v>316</v>
      </c>
      <c r="B104" s="70">
        <v>0</v>
      </c>
      <c r="C104" s="70">
        <v>0</v>
      </c>
      <c r="D104" s="70">
        <v>810.48</v>
      </c>
      <c r="E104" s="63"/>
    </row>
    <row r="105" spans="1:5" x14ac:dyDescent="0.3">
      <c r="A105" s="67" t="s">
        <v>243</v>
      </c>
      <c r="B105" s="70">
        <v>0</v>
      </c>
      <c r="C105" s="70">
        <v>0</v>
      </c>
      <c r="D105" s="73">
        <v>51756.44</v>
      </c>
      <c r="E105" s="63"/>
    </row>
    <row r="106" spans="1:5" x14ac:dyDescent="0.3">
      <c r="A106" s="91" t="s">
        <v>198</v>
      </c>
      <c r="B106" s="90">
        <f>B114+B153+B166+B107+B163</f>
        <v>213909</v>
      </c>
      <c r="C106" s="90">
        <f t="shared" si="14"/>
        <v>213909</v>
      </c>
      <c r="D106" s="90">
        <f>D114+D153+D166+D107+D163</f>
        <v>213429.43000000002</v>
      </c>
      <c r="E106" s="80">
        <f t="shared" si="3"/>
        <v>99.77580653455442</v>
      </c>
    </row>
    <row r="107" spans="1:5" x14ac:dyDescent="0.3">
      <c r="A107" s="65" t="s">
        <v>150</v>
      </c>
      <c r="B107" s="70">
        <f>B108+B110</f>
        <v>777</v>
      </c>
      <c r="C107" s="75">
        <f t="shared" si="14"/>
        <v>777</v>
      </c>
      <c r="D107" s="73">
        <f>D110+D108</f>
        <v>970.55</v>
      </c>
      <c r="E107" s="63">
        <f t="shared" si="3"/>
        <v>124.90990990990991</v>
      </c>
    </row>
    <row r="108" spans="1:5" x14ac:dyDescent="0.3">
      <c r="A108" s="66" t="s">
        <v>176</v>
      </c>
      <c r="B108" s="70">
        <v>0</v>
      </c>
      <c r="C108" s="75">
        <f t="shared" si="14"/>
        <v>0</v>
      </c>
      <c r="D108" s="73">
        <f>D109</f>
        <v>300</v>
      </c>
      <c r="E108" s="63"/>
    </row>
    <row r="109" spans="1:5" x14ac:dyDescent="0.3">
      <c r="A109" s="67" t="s">
        <v>196</v>
      </c>
      <c r="B109" s="70">
        <v>0</v>
      </c>
      <c r="C109" s="70">
        <v>0</v>
      </c>
      <c r="D109" s="73">
        <v>300</v>
      </c>
      <c r="E109" s="63"/>
    </row>
    <row r="110" spans="1:5" x14ac:dyDescent="0.3">
      <c r="A110" s="66" t="s">
        <v>179</v>
      </c>
      <c r="B110" s="71">
        <v>777</v>
      </c>
      <c r="C110" s="75">
        <f t="shared" si="14"/>
        <v>777</v>
      </c>
      <c r="D110" s="75">
        <f>D111+D112+D113</f>
        <v>670.55</v>
      </c>
      <c r="E110" s="63">
        <f t="shared" si="3"/>
        <v>86.299871299871285</v>
      </c>
    </row>
    <row r="111" spans="1:5" hidden="1" x14ac:dyDescent="0.3">
      <c r="A111" s="67" t="s">
        <v>182</v>
      </c>
      <c r="B111" s="70"/>
      <c r="C111" s="75"/>
      <c r="D111" s="73">
        <v>0</v>
      </c>
      <c r="E111" s="63"/>
    </row>
    <row r="112" spans="1:5" x14ac:dyDescent="0.3">
      <c r="A112" s="67" t="s">
        <v>183</v>
      </c>
      <c r="B112" s="70">
        <v>304</v>
      </c>
      <c r="C112" s="75">
        <f t="shared" si="14"/>
        <v>304</v>
      </c>
      <c r="D112" s="73">
        <v>192.8</v>
      </c>
      <c r="E112" s="63">
        <f t="shared" si="3"/>
        <v>63.421052631578959</v>
      </c>
    </row>
    <row r="113" spans="1:5" x14ac:dyDescent="0.3">
      <c r="A113" s="67" t="s">
        <v>185</v>
      </c>
      <c r="B113" s="70">
        <v>637</v>
      </c>
      <c r="C113" s="75">
        <f t="shared" si="14"/>
        <v>637</v>
      </c>
      <c r="D113" s="73">
        <v>477.75</v>
      </c>
      <c r="E113" s="63">
        <f t="shared" si="3"/>
        <v>75</v>
      </c>
    </row>
    <row r="114" spans="1:5" x14ac:dyDescent="0.3">
      <c r="A114" s="65" t="s">
        <v>152</v>
      </c>
      <c r="B114" s="70">
        <f>B115+B120+B145+B149</f>
        <v>175419</v>
      </c>
      <c r="C114" s="70">
        <f>C115+C120+C145</f>
        <v>173419</v>
      </c>
      <c r="D114" s="70">
        <f>D115+D120+D145+D149</f>
        <v>188251.14</v>
      </c>
      <c r="E114" s="63">
        <f t="shared" si="3"/>
        <v>108.55277680069659</v>
      </c>
    </row>
    <row r="115" spans="1:5" x14ac:dyDescent="0.3">
      <c r="A115" s="66" t="s">
        <v>176</v>
      </c>
      <c r="B115" s="71">
        <v>73000</v>
      </c>
      <c r="C115" s="71">
        <v>73000</v>
      </c>
      <c r="D115" s="71">
        <f>D116+D117+D118+D119</f>
        <v>72929.829999999987</v>
      </c>
      <c r="E115" s="63">
        <f t="shared" si="3"/>
        <v>99.903876712328753</v>
      </c>
    </row>
    <row r="116" spans="1:5" x14ac:dyDescent="0.3">
      <c r="A116" s="67" t="s">
        <v>194</v>
      </c>
      <c r="B116" s="70">
        <v>0</v>
      </c>
      <c r="C116" s="70">
        <v>0</v>
      </c>
      <c r="D116" s="70">
        <v>55331.519999999997</v>
      </c>
      <c r="E116" s="63"/>
    </row>
    <row r="117" spans="1:5" x14ac:dyDescent="0.3">
      <c r="A117" s="67" t="s">
        <v>196</v>
      </c>
      <c r="B117" s="70">
        <v>0</v>
      </c>
      <c r="C117" s="70">
        <v>0</v>
      </c>
      <c r="D117" s="70">
        <v>6337.2</v>
      </c>
      <c r="E117" s="63"/>
    </row>
    <row r="118" spans="1:5" x14ac:dyDescent="0.3">
      <c r="A118" s="67" t="s">
        <v>236</v>
      </c>
      <c r="B118" s="70">
        <v>0</v>
      </c>
      <c r="C118" s="70">
        <v>0</v>
      </c>
      <c r="D118" s="70">
        <v>781.1</v>
      </c>
      <c r="E118" s="63"/>
    </row>
    <row r="119" spans="1:5" x14ac:dyDescent="0.3">
      <c r="A119" s="67" t="s">
        <v>237</v>
      </c>
      <c r="B119" s="70">
        <v>0</v>
      </c>
      <c r="C119" s="70">
        <v>0</v>
      </c>
      <c r="D119" s="70">
        <v>10480.01</v>
      </c>
      <c r="E119" s="63"/>
    </row>
    <row r="120" spans="1:5" x14ac:dyDescent="0.3">
      <c r="A120" s="66" t="s">
        <v>179</v>
      </c>
      <c r="B120" s="71">
        <v>99419</v>
      </c>
      <c r="C120" s="71">
        <v>99419</v>
      </c>
      <c r="D120" s="71">
        <f>SUM(D121:D144)</f>
        <v>112120.43000000002</v>
      </c>
      <c r="E120" s="63">
        <f t="shared" ref="E120:E172" si="20">D120/C120*100</f>
        <v>112.7756565646406</v>
      </c>
    </row>
    <row r="121" spans="1:5" x14ac:dyDescent="0.3">
      <c r="A121" s="67" t="s">
        <v>181</v>
      </c>
      <c r="B121" s="70">
        <v>0</v>
      </c>
      <c r="C121" s="70">
        <v>0</v>
      </c>
      <c r="D121" s="70">
        <v>7822.2</v>
      </c>
      <c r="E121" s="63"/>
    </row>
    <row r="122" spans="1:5" x14ac:dyDescent="0.3">
      <c r="A122" s="67" t="s">
        <v>238</v>
      </c>
      <c r="B122" s="70">
        <v>0</v>
      </c>
      <c r="C122" s="70">
        <v>0</v>
      </c>
      <c r="D122" s="70">
        <v>3558.81</v>
      </c>
      <c r="E122" s="63"/>
    </row>
    <row r="123" spans="1:5" x14ac:dyDescent="0.3">
      <c r="A123" s="67" t="s">
        <v>197</v>
      </c>
      <c r="B123" s="70">
        <v>0</v>
      </c>
      <c r="C123" s="70">
        <v>0</v>
      </c>
      <c r="D123" s="70">
        <v>10</v>
      </c>
      <c r="E123" s="63"/>
    </row>
    <row r="124" spans="1:5" hidden="1" x14ac:dyDescent="0.3">
      <c r="A124" s="67" t="s">
        <v>242</v>
      </c>
      <c r="B124" s="70">
        <v>0</v>
      </c>
      <c r="C124" s="70">
        <v>0</v>
      </c>
      <c r="D124" s="70">
        <v>0</v>
      </c>
      <c r="E124" s="63"/>
    </row>
    <row r="125" spans="1:5" x14ac:dyDescent="0.3">
      <c r="A125" s="67" t="s">
        <v>182</v>
      </c>
      <c r="B125" s="70">
        <v>0</v>
      </c>
      <c r="C125" s="70">
        <v>0</v>
      </c>
      <c r="D125" s="70">
        <v>241.55</v>
      </c>
      <c r="E125" s="63"/>
    </row>
    <row r="126" spans="1:5" x14ac:dyDescent="0.3">
      <c r="A126" s="67" t="s">
        <v>183</v>
      </c>
      <c r="B126" s="70">
        <v>0</v>
      </c>
      <c r="C126" s="70">
        <v>0</v>
      </c>
      <c r="D126" s="70">
        <v>2953.59</v>
      </c>
      <c r="E126" s="63"/>
    </row>
    <row r="127" spans="1:5" x14ac:dyDescent="0.3">
      <c r="A127" s="67" t="s">
        <v>219</v>
      </c>
      <c r="B127" s="70">
        <v>0</v>
      </c>
      <c r="C127" s="70">
        <v>0</v>
      </c>
      <c r="D127" s="70">
        <v>1451.1</v>
      </c>
      <c r="E127" s="63"/>
    </row>
    <row r="128" spans="1:5" x14ac:dyDescent="0.3">
      <c r="A128" s="67" t="s">
        <v>193</v>
      </c>
      <c r="B128" s="70">
        <v>0</v>
      </c>
      <c r="C128" s="70">
        <v>0</v>
      </c>
      <c r="D128" s="70">
        <v>1831.18</v>
      </c>
      <c r="E128" s="63"/>
    </row>
    <row r="129" spans="1:5" x14ac:dyDescent="0.3">
      <c r="A129" s="76" t="s">
        <v>199</v>
      </c>
      <c r="B129" s="70">
        <v>0</v>
      </c>
      <c r="C129" s="70">
        <v>0</v>
      </c>
      <c r="D129" s="73">
        <v>356.25</v>
      </c>
      <c r="E129" s="63"/>
    </row>
    <row r="130" spans="1:5" x14ac:dyDescent="0.3">
      <c r="A130" s="76" t="s">
        <v>244</v>
      </c>
      <c r="B130" s="70">
        <v>0</v>
      </c>
      <c r="C130" s="70">
        <v>0</v>
      </c>
      <c r="D130" s="73">
        <v>11.48</v>
      </c>
      <c r="E130" s="63"/>
    </row>
    <row r="131" spans="1:5" hidden="1" x14ac:dyDescent="0.3">
      <c r="A131" s="67" t="s">
        <v>239</v>
      </c>
      <c r="B131" s="70">
        <v>0</v>
      </c>
      <c r="C131" s="70">
        <v>0</v>
      </c>
      <c r="D131" s="70">
        <v>0</v>
      </c>
      <c r="E131" s="63"/>
    </row>
    <row r="132" spans="1:5" x14ac:dyDescent="0.3">
      <c r="A132" s="67" t="s">
        <v>206</v>
      </c>
      <c r="B132" s="70">
        <v>0</v>
      </c>
      <c r="C132" s="70">
        <v>0</v>
      </c>
      <c r="D132" s="70">
        <v>685.03</v>
      </c>
      <c r="E132" s="63"/>
    </row>
    <row r="133" spans="1:5" x14ac:dyDescent="0.3">
      <c r="A133" s="67" t="s">
        <v>245</v>
      </c>
      <c r="B133" s="70">
        <v>0</v>
      </c>
      <c r="C133" s="70">
        <v>0</v>
      </c>
      <c r="D133" s="70">
        <v>1240.22</v>
      </c>
      <c r="E133" s="63"/>
    </row>
    <row r="134" spans="1:5" x14ac:dyDescent="0.3">
      <c r="A134" s="67" t="s">
        <v>220</v>
      </c>
      <c r="B134" s="70">
        <v>0</v>
      </c>
      <c r="C134" s="70">
        <v>0</v>
      </c>
      <c r="D134" s="70">
        <v>1077.8</v>
      </c>
      <c r="E134" s="63"/>
    </row>
    <row r="135" spans="1:5" x14ac:dyDescent="0.3">
      <c r="A135" s="67" t="s">
        <v>200</v>
      </c>
      <c r="B135" s="70">
        <v>0</v>
      </c>
      <c r="C135" s="70">
        <v>0</v>
      </c>
      <c r="D135" s="70">
        <v>1417.25</v>
      </c>
      <c r="E135" s="63"/>
    </row>
    <row r="136" spans="1:5" x14ac:dyDescent="0.3">
      <c r="A136" s="76" t="s">
        <v>246</v>
      </c>
      <c r="B136" s="70">
        <v>0</v>
      </c>
      <c r="C136" s="70">
        <v>0</v>
      </c>
      <c r="D136" s="73">
        <v>298</v>
      </c>
      <c r="E136" s="63"/>
    </row>
    <row r="137" spans="1:5" x14ac:dyDescent="0.3">
      <c r="A137" s="67" t="s">
        <v>185</v>
      </c>
      <c r="B137" s="70">
        <v>0</v>
      </c>
      <c r="C137" s="70">
        <v>0</v>
      </c>
      <c r="D137" s="70">
        <v>81496.490000000005</v>
      </c>
      <c r="E137" s="63"/>
    </row>
    <row r="138" spans="1:5" x14ac:dyDescent="0.3">
      <c r="A138" s="67" t="s">
        <v>221</v>
      </c>
      <c r="B138" s="70">
        <v>0</v>
      </c>
      <c r="C138" s="70">
        <v>0</v>
      </c>
      <c r="D138" s="70">
        <v>253.99</v>
      </c>
      <c r="E138" s="63"/>
    </row>
    <row r="139" spans="1:5" x14ac:dyDescent="0.3">
      <c r="A139" s="67" t="s">
        <v>186</v>
      </c>
      <c r="B139" s="70">
        <v>0</v>
      </c>
      <c r="C139" s="70">
        <v>0</v>
      </c>
      <c r="D139" s="70">
        <v>2422.19</v>
      </c>
      <c r="E139" s="63"/>
    </row>
    <row r="140" spans="1:5" x14ac:dyDescent="0.3">
      <c r="A140" s="67" t="s">
        <v>222</v>
      </c>
      <c r="B140" s="70">
        <v>0</v>
      </c>
      <c r="C140" s="70">
        <v>0</v>
      </c>
      <c r="D140" s="70">
        <v>1487.36</v>
      </c>
      <c r="E140" s="63"/>
    </row>
    <row r="141" spans="1:5" x14ac:dyDescent="0.3">
      <c r="A141" s="67" t="s">
        <v>223</v>
      </c>
      <c r="B141" s="70">
        <v>0</v>
      </c>
      <c r="C141" s="70">
        <v>0</v>
      </c>
      <c r="D141" s="70">
        <v>2977.99</v>
      </c>
      <c r="E141" s="63"/>
    </row>
    <row r="142" spans="1:5" x14ac:dyDescent="0.3">
      <c r="A142" s="67" t="s">
        <v>224</v>
      </c>
      <c r="B142" s="70">
        <v>0</v>
      </c>
      <c r="C142" s="70">
        <v>0</v>
      </c>
      <c r="D142" s="70">
        <v>200</v>
      </c>
      <c r="E142" s="63"/>
    </row>
    <row r="143" spans="1:5" hidden="1" x14ac:dyDescent="0.3">
      <c r="A143" s="67" t="s">
        <v>247</v>
      </c>
      <c r="B143" s="70">
        <v>0</v>
      </c>
      <c r="C143" s="70">
        <v>0</v>
      </c>
      <c r="D143" s="70">
        <v>0</v>
      </c>
      <c r="E143" s="63"/>
    </row>
    <row r="144" spans="1:5" x14ac:dyDescent="0.3">
      <c r="A144" s="67" t="s">
        <v>187</v>
      </c>
      <c r="B144" s="70">
        <v>0</v>
      </c>
      <c r="C144" s="70">
        <v>0</v>
      </c>
      <c r="D144" s="70">
        <v>327.95</v>
      </c>
      <c r="E144" s="63"/>
    </row>
    <row r="145" spans="1:5" x14ac:dyDescent="0.3">
      <c r="A145" s="92" t="s">
        <v>280</v>
      </c>
      <c r="B145" s="70">
        <v>1000</v>
      </c>
      <c r="C145" s="70">
        <v>1000</v>
      </c>
      <c r="D145" s="70">
        <f>D147+D148</f>
        <v>1177.5700000000002</v>
      </c>
      <c r="E145" s="63">
        <f t="shared" si="20"/>
        <v>117.75700000000002</v>
      </c>
    </row>
    <row r="146" spans="1:5" ht="27" hidden="1" x14ac:dyDescent="0.3">
      <c r="A146" s="67" t="s">
        <v>279</v>
      </c>
      <c r="B146" s="70"/>
      <c r="C146" s="75"/>
      <c r="D146" s="70">
        <v>0</v>
      </c>
      <c r="E146" s="63"/>
    </row>
    <row r="147" spans="1:5" x14ac:dyDescent="0.3">
      <c r="A147" s="67" t="s">
        <v>215</v>
      </c>
      <c r="B147" s="70">
        <v>0</v>
      </c>
      <c r="C147" s="70">
        <v>0</v>
      </c>
      <c r="D147" s="70">
        <v>596.74</v>
      </c>
      <c r="E147" s="63"/>
    </row>
    <row r="148" spans="1:5" ht="13.8" customHeight="1" x14ac:dyDescent="0.3">
      <c r="A148" s="67" t="s">
        <v>240</v>
      </c>
      <c r="B148" s="70">
        <v>0</v>
      </c>
      <c r="C148" s="70">
        <v>0</v>
      </c>
      <c r="D148" s="70">
        <v>580.83000000000004</v>
      </c>
      <c r="E148" s="63"/>
    </row>
    <row r="149" spans="1:5" x14ac:dyDescent="0.3">
      <c r="A149" s="66" t="s">
        <v>207</v>
      </c>
      <c r="B149" s="71">
        <v>2000</v>
      </c>
      <c r="C149" s="75">
        <f t="shared" ref="C149" si="21">B149</f>
        <v>2000</v>
      </c>
      <c r="D149" s="75">
        <f>D150+D151+D152</f>
        <v>2023.31</v>
      </c>
      <c r="E149" s="63">
        <f t="shared" si="20"/>
        <v>101.16549999999999</v>
      </c>
    </row>
    <row r="150" spans="1:5" hidden="1" x14ac:dyDescent="0.3">
      <c r="A150" s="67" t="s">
        <v>231</v>
      </c>
      <c r="B150" s="70"/>
      <c r="C150" s="75"/>
      <c r="D150" s="70"/>
      <c r="E150" s="63"/>
    </row>
    <row r="151" spans="1:5" hidden="1" x14ac:dyDescent="0.3">
      <c r="A151" s="67" t="s">
        <v>316</v>
      </c>
      <c r="B151" s="70"/>
      <c r="C151" s="75"/>
      <c r="D151" s="70"/>
      <c r="E151" s="63"/>
    </row>
    <row r="152" spans="1:5" x14ac:dyDescent="0.3">
      <c r="A152" s="67" t="s">
        <v>243</v>
      </c>
      <c r="B152" s="70">
        <v>0</v>
      </c>
      <c r="C152" s="70">
        <v>0</v>
      </c>
      <c r="D152" s="73">
        <v>2023.31</v>
      </c>
      <c r="E152" s="63"/>
    </row>
    <row r="153" spans="1:5" x14ac:dyDescent="0.3">
      <c r="A153" s="65" t="s">
        <v>154</v>
      </c>
      <c r="B153" s="70">
        <f>B154</f>
        <v>31190</v>
      </c>
      <c r="C153" s="75">
        <f t="shared" ref="C153:C211" si="22">B153</f>
        <v>31190</v>
      </c>
      <c r="D153" s="70">
        <f>D154</f>
        <v>22574.39</v>
      </c>
      <c r="E153" s="63">
        <f t="shared" si="20"/>
        <v>72.377011862776527</v>
      </c>
    </row>
    <row r="154" spans="1:5" x14ac:dyDescent="0.3">
      <c r="A154" s="66" t="s">
        <v>179</v>
      </c>
      <c r="B154" s="71">
        <v>31190</v>
      </c>
      <c r="C154" s="75">
        <f t="shared" si="22"/>
        <v>31190</v>
      </c>
      <c r="D154" s="71">
        <f>D156+D157+D160+D162+D155+D158+D159+D161</f>
        <v>22574.39</v>
      </c>
      <c r="E154" s="63">
        <f t="shared" si="20"/>
        <v>72.377011862776527</v>
      </c>
    </row>
    <row r="155" spans="1:5" x14ac:dyDescent="0.3">
      <c r="A155" s="67" t="s">
        <v>181</v>
      </c>
      <c r="B155" s="70">
        <v>0</v>
      </c>
      <c r="C155" s="70">
        <v>0</v>
      </c>
      <c r="D155" s="70">
        <v>114.69</v>
      </c>
      <c r="E155" s="63"/>
    </row>
    <row r="156" spans="1:5" x14ac:dyDescent="0.3">
      <c r="A156" s="67" t="s">
        <v>182</v>
      </c>
      <c r="B156" s="70">
        <v>0</v>
      </c>
      <c r="C156" s="70">
        <v>0</v>
      </c>
      <c r="D156" s="70">
        <v>162.59</v>
      </c>
      <c r="E156" s="63"/>
    </row>
    <row r="157" spans="1:5" x14ac:dyDescent="0.3">
      <c r="A157" s="67" t="s">
        <v>248</v>
      </c>
      <c r="B157" s="70">
        <v>0</v>
      </c>
      <c r="C157" s="70">
        <v>0</v>
      </c>
      <c r="D157" s="70">
        <v>10400</v>
      </c>
      <c r="E157" s="63"/>
    </row>
    <row r="158" spans="1:5" x14ac:dyDescent="0.3">
      <c r="A158" s="67" t="s">
        <v>200</v>
      </c>
      <c r="B158" s="70">
        <v>0</v>
      </c>
      <c r="C158" s="70">
        <v>0</v>
      </c>
      <c r="D158" s="70">
        <v>60.31</v>
      </c>
      <c r="E158" s="63"/>
    </row>
    <row r="159" spans="1:5" x14ac:dyDescent="0.3">
      <c r="A159" s="67" t="s">
        <v>185</v>
      </c>
      <c r="B159" s="70">
        <v>0</v>
      </c>
      <c r="C159" s="70">
        <v>0</v>
      </c>
      <c r="D159" s="70">
        <v>1790.78</v>
      </c>
      <c r="E159" s="63"/>
    </row>
    <row r="160" spans="1:5" x14ac:dyDescent="0.3">
      <c r="A160" s="67" t="s">
        <v>241</v>
      </c>
      <c r="B160" s="70">
        <v>0</v>
      </c>
      <c r="C160" s="70">
        <v>0</v>
      </c>
      <c r="D160" s="70">
        <v>50</v>
      </c>
      <c r="E160" s="63"/>
    </row>
    <row r="161" spans="1:5" x14ac:dyDescent="0.3">
      <c r="A161" s="76" t="s">
        <v>247</v>
      </c>
      <c r="B161" s="70">
        <v>0</v>
      </c>
      <c r="C161" s="70">
        <v>0</v>
      </c>
      <c r="D161" s="73">
        <v>101.45</v>
      </c>
      <c r="E161" s="63"/>
    </row>
    <row r="162" spans="1:5" ht="13.8" customHeight="1" x14ac:dyDescent="0.3">
      <c r="A162" s="67" t="s">
        <v>187</v>
      </c>
      <c r="B162" s="70">
        <v>0</v>
      </c>
      <c r="C162" s="70">
        <v>0</v>
      </c>
      <c r="D162" s="70">
        <v>9894.57</v>
      </c>
      <c r="E162" s="63"/>
    </row>
    <row r="163" spans="1:5" ht="25.2" customHeight="1" x14ac:dyDescent="0.3">
      <c r="A163" s="65" t="s">
        <v>158</v>
      </c>
      <c r="B163" s="70">
        <f>B164</f>
        <v>1000</v>
      </c>
      <c r="C163" s="75">
        <f t="shared" ref="C163" si="23">B163</f>
        <v>1000</v>
      </c>
      <c r="D163" s="70">
        <f>D164</f>
        <v>931.31</v>
      </c>
      <c r="E163" s="70"/>
    </row>
    <row r="164" spans="1:5" x14ac:dyDescent="0.3">
      <c r="A164" s="66" t="s">
        <v>207</v>
      </c>
      <c r="B164" s="71">
        <v>1000</v>
      </c>
      <c r="C164" s="75">
        <f t="shared" ref="C164" si="24">B164</f>
        <v>1000</v>
      </c>
      <c r="D164" s="71">
        <f>D165</f>
        <v>931.31</v>
      </c>
      <c r="E164" s="63">
        <f t="shared" si="20"/>
        <v>93.131</v>
      </c>
    </row>
    <row r="165" spans="1:5" x14ac:dyDescent="0.3">
      <c r="A165" s="67" t="s">
        <v>261</v>
      </c>
      <c r="B165" s="70">
        <v>0</v>
      </c>
      <c r="C165" s="70">
        <v>0</v>
      </c>
      <c r="D165" s="70">
        <v>931.31</v>
      </c>
      <c r="E165" s="63"/>
    </row>
    <row r="166" spans="1:5" x14ac:dyDescent="0.3">
      <c r="A166" s="65" t="s">
        <v>160</v>
      </c>
      <c r="B166" s="70">
        <f>B167</f>
        <v>5523</v>
      </c>
      <c r="C166" s="70">
        <f t="shared" ref="C166" si="25">C167</f>
        <v>5523</v>
      </c>
      <c r="D166" s="70">
        <f>D167</f>
        <v>702.04</v>
      </c>
      <c r="E166" s="63">
        <f t="shared" si="20"/>
        <v>12.711207676987144</v>
      </c>
    </row>
    <row r="167" spans="1:5" x14ac:dyDescent="0.3">
      <c r="A167" s="66" t="s">
        <v>179</v>
      </c>
      <c r="B167" s="71">
        <v>5523</v>
      </c>
      <c r="C167" s="75">
        <f t="shared" si="22"/>
        <v>5523</v>
      </c>
      <c r="D167" s="71">
        <f>D168</f>
        <v>702.04</v>
      </c>
      <c r="E167" s="63">
        <f t="shared" si="20"/>
        <v>12.711207676987144</v>
      </c>
    </row>
    <row r="168" spans="1:5" x14ac:dyDescent="0.3">
      <c r="A168" s="67" t="s">
        <v>183</v>
      </c>
      <c r="B168" s="70">
        <v>0</v>
      </c>
      <c r="C168" s="70">
        <v>0</v>
      </c>
      <c r="D168" s="70">
        <v>702.04</v>
      </c>
      <c r="E168" s="63"/>
    </row>
    <row r="169" spans="1:5" hidden="1" x14ac:dyDescent="0.3">
      <c r="A169" s="67" t="s">
        <v>182</v>
      </c>
      <c r="B169" s="70"/>
      <c r="C169" s="75"/>
      <c r="D169" s="70"/>
      <c r="E169" s="63"/>
    </row>
    <row r="170" spans="1:5" hidden="1" x14ac:dyDescent="0.3">
      <c r="A170" s="67" t="s">
        <v>199</v>
      </c>
      <c r="B170" s="70"/>
      <c r="C170" s="75"/>
      <c r="D170" s="70"/>
      <c r="E170" s="63"/>
    </row>
    <row r="171" spans="1:5" hidden="1" x14ac:dyDescent="0.3">
      <c r="A171" s="67" t="s">
        <v>183</v>
      </c>
      <c r="B171" s="70"/>
      <c r="C171" s="75"/>
      <c r="D171" s="70"/>
      <c r="E171" s="63" t="e">
        <f t="shared" si="20"/>
        <v>#DIV/0!</v>
      </c>
    </row>
    <row r="172" spans="1:5" hidden="1" x14ac:dyDescent="0.3">
      <c r="A172" s="67" t="s">
        <v>206</v>
      </c>
      <c r="B172" s="70"/>
      <c r="C172" s="75"/>
      <c r="D172" s="70"/>
      <c r="E172" s="63" t="e">
        <f t="shared" si="20"/>
        <v>#DIV/0!</v>
      </c>
    </row>
    <row r="173" spans="1:5" x14ac:dyDescent="0.3">
      <c r="A173" s="91" t="s">
        <v>201</v>
      </c>
      <c r="B173" s="90">
        <f>B174</f>
        <v>1360</v>
      </c>
      <c r="C173" s="90">
        <f t="shared" si="22"/>
        <v>1360</v>
      </c>
      <c r="D173" s="90">
        <f t="shared" ref="D173:D176" si="26">D174</f>
        <v>877.8</v>
      </c>
      <c r="E173" s="80">
        <f t="shared" ref="E173:E180" si="27">D173/C173*100</f>
        <v>64.544117647058812</v>
      </c>
    </row>
    <row r="174" spans="1:5" x14ac:dyDescent="0.3">
      <c r="A174" s="65" t="s">
        <v>150</v>
      </c>
      <c r="B174" s="70">
        <f>B175</f>
        <v>1360</v>
      </c>
      <c r="C174" s="75">
        <f t="shared" si="22"/>
        <v>1360</v>
      </c>
      <c r="D174" s="70">
        <f t="shared" si="26"/>
        <v>877.8</v>
      </c>
      <c r="E174" s="63">
        <f t="shared" si="27"/>
        <v>64.544117647058812</v>
      </c>
    </row>
    <row r="175" spans="1:5" ht="27" x14ac:dyDescent="0.3">
      <c r="A175" s="66" t="s">
        <v>202</v>
      </c>
      <c r="B175" s="71">
        <v>1360</v>
      </c>
      <c r="C175" s="75">
        <f t="shared" si="22"/>
        <v>1360</v>
      </c>
      <c r="D175" s="71">
        <f t="shared" si="26"/>
        <v>877.8</v>
      </c>
      <c r="E175" s="63">
        <f t="shared" si="27"/>
        <v>64.544117647058812</v>
      </c>
    </row>
    <row r="176" spans="1:5" hidden="1" x14ac:dyDescent="0.3">
      <c r="A176" s="67" t="s">
        <v>203</v>
      </c>
      <c r="B176" s="70">
        <f>B177</f>
        <v>0</v>
      </c>
      <c r="C176" s="75">
        <f t="shared" si="22"/>
        <v>0</v>
      </c>
      <c r="D176" s="70">
        <f t="shared" si="26"/>
        <v>877.8</v>
      </c>
      <c r="E176" s="63" t="e">
        <f t="shared" si="27"/>
        <v>#DIV/0!</v>
      </c>
    </row>
    <row r="177" spans="1:5" x14ac:dyDescent="0.3">
      <c r="A177" s="67" t="s">
        <v>204</v>
      </c>
      <c r="B177" s="70">
        <v>0</v>
      </c>
      <c r="C177" s="70">
        <v>0</v>
      </c>
      <c r="D177" s="70">
        <v>877.8</v>
      </c>
      <c r="E177" s="63"/>
    </row>
    <row r="178" spans="1:5" x14ac:dyDescent="0.3">
      <c r="A178" s="91" t="s">
        <v>205</v>
      </c>
      <c r="B178" s="90">
        <f>B179</f>
        <v>2800</v>
      </c>
      <c r="C178" s="90">
        <f t="shared" si="22"/>
        <v>2800</v>
      </c>
      <c r="D178" s="90">
        <f>D179</f>
        <v>2779.38</v>
      </c>
      <c r="E178" s="80"/>
    </row>
    <row r="179" spans="1:5" x14ac:dyDescent="0.3">
      <c r="A179" s="65" t="s">
        <v>150</v>
      </c>
      <c r="B179" s="70">
        <f>B180+B189</f>
        <v>2800</v>
      </c>
      <c r="C179" s="75">
        <f t="shared" si="22"/>
        <v>2800</v>
      </c>
      <c r="D179" s="73">
        <f>D180+D189</f>
        <v>2779.38</v>
      </c>
      <c r="E179" s="63">
        <f t="shared" si="27"/>
        <v>99.263571428571424</v>
      </c>
    </row>
    <row r="180" spans="1:5" x14ac:dyDescent="0.3">
      <c r="A180" s="66" t="s">
        <v>179</v>
      </c>
      <c r="B180" s="71">
        <v>1400</v>
      </c>
      <c r="C180" s="75">
        <f t="shared" si="22"/>
        <v>1400</v>
      </c>
      <c r="D180" s="75">
        <f>D181+D182+D184+D186+D187+D188</f>
        <v>1379.38</v>
      </c>
      <c r="E180" s="63">
        <f t="shared" si="27"/>
        <v>98.527142857142863</v>
      </c>
    </row>
    <row r="181" spans="1:5" x14ac:dyDescent="0.3">
      <c r="A181" s="67" t="s">
        <v>182</v>
      </c>
      <c r="B181" s="70">
        <v>0</v>
      </c>
      <c r="C181" s="70">
        <v>0</v>
      </c>
      <c r="D181" s="73">
        <v>655.48</v>
      </c>
      <c r="E181" s="63"/>
    </row>
    <row r="182" spans="1:5" x14ac:dyDescent="0.3">
      <c r="A182" s="67" t="s">
        <v>183</v>
      </c>
      <c r="B182" s="70">
        <v>0</v>
      </c>
      <c r="C182" s="70">
        <v>0</v>
      </c>
      <c r="D182" s="73">
        <v>162.30000000000001</v>
      </c>
      <c r="E182" s="63"/>
    </row>
    <row r="183" spans="1:5" hidden="1" x14ac:dyDescent="0.3">
      <c r="A183" s="67" t="s">
        <v>193</v>
      </c>
      <c r="B183" s="70">
        <v>0</v>
      </c>
      <c r="C183" s="70">
        <v>0</v>
      </c>
      <c r="D183" s="73"/>
      <c r="E183" s="63"/>
    </row>
    <row r="184" spans="1:5" ht="15" hidden="1" customHeight="1" x14ac:dyDescent="0.3">
      <c r="A184" s="67" t="s">
        <v>199</v>
      </c>
      <c r="B184" s="70">
        <v>0</v>
      </c>
      <c r="C184" s="70">
        <v>0</v>
      </c>
      <c r="D184" s="73">
        <v>0</v>
      </c>
      <c r="E184" s="63"/>
    </row>
    <row r="185" spans="1:5" hidden="1" x14ac:dyDescent="0.3">
      <c r="A185" s="67" t="s">
        <v>206</v>
      </c>
      <c r="B185" s="70">
        <v>0</v>
      </c>
      <c r="C185" s="70">
        <v>0</v>
      </c>
      <c r="D185" s="73">
        <v>0</v>
      </c>
      <c r="E185" s="63"/>
    </row>
    <row r="186" spans="1:5" x14ac:dyDescent="0.3">
      <c r="A186" s="76" t="s">
        <v>245</v>
      </c>
      <c r="B186" s="70">
        <v>0</v>
      </c>
      <c r="C186" s="70">
        <v>0</v>
      </c>
      <c r="D186" s="73">
        <v>181.25</v>
      </c>
      <c r="E186" s="63"/>
    </row>
    <row r="187" spans="1:5" x14ac:dyDescent="0.3">
      <c r="A187" s="67" t="s">
        <v>185</v>
      </c>
      <c r="B187" s="70">
        <v>0</v>
      </c>
      <c r="C187" s="70">
        <v>0</v>
      </c>
      <c r="D187" s="70">
        <v>100</v>
      </c>
      <c r="E187" s="70"/>
    </row>
    <row r="188" spans="1:5" x14ac:dyDescent="0.3">
      <c r="A188" s="67" t="s">
        <v>186</v>
      </c>
      <c r="B188" s="70">
        <v>0</v>
      </c>
      <c r="C188" s="70">
        <v>0</v>
      </c>
      <c r="D188" s="73">
        <v>280.35000000000002</v>
      </c>
      <c r="E188" s="63"/>
    </row>
    <row r="189" spans="1:5" x14ac:dyDescent="0.3">
      <c r="A189" s="66" t="s">
        <v>207</v>
      </c>
      <c r="B189" s="71">
        <v>1400</v>
      </c>
      <c r="C189" s="75">
        <f t="shared" si="22"/>
        <v>1400</v>
      </c>
      <c r="D189" s="75">
        <f>D190+D191</f>
        <v>1400</v>
      </c>
      <c r="E189" s="63">
        <f t="shared" ref="E189:E192" si="28">D189/C189*100</f>
        <v>100</v>
      </c>
    </row>
    <row r="190" spans="1:5" x14ac:dyDescent="0.3">
      <c r="A190" s="67" t="s">
        <v>231</v>
      </c>
      <c r="B190" s="70">
        <v>0</v>
      </c>
      <c r="C190" s="70">
        <v>0</v>
      </c>
      <c r="D190" s="70">
        <v>961</v>
      </c>
      <c r="E190" s="63"/>
    </row>
    <row r="191" spans="1:5" x14ac:dyDescent="0.3">
      <c r="A191" s="67" t="s">
        <v>316</v>
      </c>
      <c r="B191" s="70">
        <v>0</v>
      </c>
      <c r="C191" s="70">
        <v>0</v>
      </c>
      <c r="D191" s="70">
        <v>439</v>
      </c>
      <c r="E191" s="63"/>
    </row>
    <row r="192" spans="1:5" hidden="1" x14ac:dyDescent="0.3">
      <c r="A192" s="67" t="s">
        <v>243</v>
      </c>
      <c r="B192" s="70"/>
      <c r="C192" s="75"/>
      <c r="D192" s="73"/>
      <c r="E192" s="63" t="e">
        <f t="shared" si="28"/>
        <v>#DIV/0!</v>
      </c>
    </row>
    <row r="193" spans="1:5" ht="27" x14ac:dyDescent="0.3">
      <c r="A193" s="91" t="s">
        <v>208</v>
      </c>
      <c r="B193" s="90"/>
      <c r="C193" s="90">
        <f t="shared" si="22"/>
        <v>0</v>
      </c>
      <c r="D193" s="90">
        <f>D194</f>
        <v>391.32</v>
      </c>
      <c r="E193" s="90"/>
    </row>
    <row r="194" spans="1:5" x14ac:dyDescent="0.3">
      <c r="A194" s="65" t="s">
        <v>158</v>
      </c>
      <c r="B194" s="70">
        <v>0</v>
      </c>
      <c r="C194" s="75">
        <f t="shared" si="22"/>
        <v>0</v>
      </c>
      <c r="D194" s="70">
        <f>D195</f>
        <v>391.32</v>
      </c>
      <c r="E194" s="70"/>
    </row>
    <row r="195" spans="1:5" x14ac:dyDescent="0.3">
      <c r="A195" s="66" t="s">
        <v>209</v>
      </c>
      <c r="B195" s="70">
        <v>0</v>
      </c>
      <c r="C195" s="75">
        <f t="shared" si="22"/>
        <v>0</v>
      </c>
      <c r="D195" s="71">
        <f>D197</f>
        <v>391.32</v>
      </c>
      <c r="E195" s="71"/>
    </row>
    <row r="196" spans="1:5" hidden="1" x14ac:dyDescent="0.3">
      <c r="A196" s="67" t="s">
        <v>210</v>
      </c>
      <c r="B196" s="70">
        <v>0</v>
      </c>
      <c r="C196" s="75">
        <f t="shared" si="22"/>
        <v>0</v>
      </c>
      <c r="D196" s="70"/>
      <c r="E196" s="70"/>
    </row>
    <row r="197" spans="1:5" x14ac:dyDescent="0.3">
      <c r="A197" s="67" t="s">
        <v>211</v>
      </c>
      <c r="B197" s="70">
        <v>0</v>
      </c>
      <c r="C197" s="70">
        <v>0</v>
      </c>
      <c r="D197" s="70">
        <v>391.32</v>
      </c>
      <c r="E197" s="70"/>
    </row>
    <row r="198" spans="1:5" x14ac:dyDescent="0.3">
      <c r="A198" s="91" t="s">
        <v>262</v>
      </c>
      <c r="B198" s="90">
        <f>B199</f>
        <v>89402</v>
      </c>
      <c r="C198" s="90">
        <f t="shared" ref="C198:C201" si="29">B198</f>
        <v>89402</v>
      </c>
      <c r="D198" s="90">
        <f>D199</f>
        <v>89400.7</v>
      </c>
      <c r="E198" s="90"/>
    </row>
    <row r="199" spans="1:5" x14ac:dyDescent="0.3">
      <c r="A199" s="65" t="s">
        <v>150</v>
      </c>
      <c r="B199" s="70">
        <f>B200+B203</f>
        <v>89402</v>
      </c>
      <c r="C199" s="75">
        <f t="shared" si="29"/>
        <v>89402</v>
      </c>
      <c r="D199" s="70">
        <f>D200+D203</f>
        <v>89400.7</v>
      </c>
      <c r="E199" s="70"/>
    </row>
    <row r="200" spans="1:5" x14ac:dyDescent="0.3">
      <c r="A200" s="66" t="s">
        <v>179</v>
      </c>
      <c r="B200" s="71">
        <v>2413</v>
      </c>
      <c r="C200" s="75">
        <f t="shared" si="29"/>
        <v>2413</v>
      </c>
      <c r="D200" s="71">
        <f>D202</f>
        <v>2412.5</v>
      </c>
      <c r="E200" s="71"/>
    </row>
    <row r="201" spans="1:5" hidden="1" x14ac:dyDescent="0.3">
      <c r="A201" s="67" t="s">
        <v>210</v>
      </c>
      <c r="B201" s="70"/>
      <c r="C201" s="75">
        <f t="shared" si="29"/>
        <v>0</v>
      </c>
      <c r="D201" s="70"/>
      <c r="E201" s="70"/>
    </row>
    <row r="202" spans="1:5" x14ac:dyDescent="0.3">
      <c r="A202" s="67" t="s">
        <v>206</v>
      </c>
      <c r="B202" s="70">
        <v>0</v>
      </c>
      <c r="C202" s="70">
        <v>0</v>
      </c>
      <c r="D202" s="70">
        <v>2412.5</v>
      </c>
      <c r="E202" s="70"/>
    </row>
    <row r="203" spans="1:5" x14ac:dyDescent="0.3">
      <c r="A203" s="66" t="s">
        <v>233</v>
      </c>
      <c r="B203" s="71">
        <v>86989</v>
      </c>
      <c r="C203" s="75">
        <f t="shared" ref="C203" si="30">B203</f>
        <v>86989</v>
      </c>
      <c r="D203" s="75">
        <f>D204</f>
        <v>86988.2</v>
      </c>
      <c r="E203" s="63">
        <f t="shared" ref="E203" si="31">D203/C203*100</f>
        <v>99.999080343491698</v>
      </c>
    </row>
    <row r="204" spans="1:5" x14ac:dyDescent="0.3">
      <c r="A204" s="67" t="s">
        <v>232</v>
      </c>
      <c r="B204" s="70">
        <v>0</v>
      </c>
      <c r="C204" s="70">
        <v>0</v>
      </c>
      <c r="D204" s="73">
        <v>86988.2</v>
      </c>
      <c r="E204" s="63"/>
    </row>
    <row r="205" spans="1:5" x14ac:dyDescent="0.3">
      <c r="A205" s="62" t="s">
        <v>212</v>
      </c>
      <c r="B205" s="113">
        <f>B206+B276</f>
        <v>2676351</v>
      </c>
      <c r="C205" s="113">
        <f t="shared" si="22"/>
        <v>2676351</v>
      </c>
      <c r="D205" s="113">
        <f>D206+D276</f>
        <v>2781735.9999999995</v>
      </c>
      <c r="E205" s="71"/>
    </row>
    <row r="206" spans="1:5" ht="18" customHeight="1" x14ac:dyDescent="0.3">
      <c r="A206" s="91" t="s">
        <v>213</v>
      </c>
      <c r="B206" s="90">
        <f>B226+B256</f>
        <v>2661200</v>
      </c>
      <c r="C206" s="90">
        <f t="shared" si="22"/>
        <v>2661200</v>
      </c>
      <c r="D206" s="90">
        <f>D226+D256+D273</f>
        <v>2779474.4499999997</v>
      </c>
      <c r="E206" s="80">
        <f t="shared" ref="E206" si="32">D206/C206*100</f>
        <v>104.44440290094693</v>
      </c>
    </row>
    <row r="207" spans="1:5" hidden="1" x14ac:dyDescent="0.3">
      <c r="A207" s="65" t="s">
        <v>152</v>
      </c>
      <c r="B207" s="70"/>
      <c r="C207" s="75">
        <f t="shared" si="22"/>
        <v>0</v>
      </c>
      <c r="D207" s="70"/>
      <c r="E207" s="70"/>
    </row>
    <row r="208" spans="1:5" hidden="1" x14ac:dyDescent="0.3">
      <c r="A208" s="66" t="s">
        <v>176</v>
      </c>
      <c r="B208" s="71"/>
      <c r="C208" s="75">
        <f t="shared" si="22"/>
        <v>0</v>
      </c>
      <c r="D208" s="71"/>
      <c r="E208" s="71"/>
    </row>
    <row r="209" spans="1:5" hidden="1" x14ac:dyDescent="0.3">
      <c r="A209" s="67" t="s">
        <v>194</v>
      </c>
      <c r="B209" s="70"/>
      <c r="C209" s="75"/>
      <c r="D209" s="70"/>
      <c r="E209" s="70"/>
    </row>
    <row r="210" spans="1:5" hidden="1" x14ac:dyDescent="0.3">
      <c r="A210" s="67" t="s">
        <v>195</v>
      </c>
      <c r="B210" s="70"/>
      <c r="C210" s="75"/>
      <c r="D210" s="70"/>
      <c r="E210" s="70"/>
    </row>
    <row r="211" spans="1:5" hidden="1" x14ac:dyDescent="0.3">
      <c r="A211" s="66" t="s">
        <v>179</v>
      </c>
      <c r="B211" s="71"/>
      <c r="C211" s="75">
        <f t="shared" si="22"/>
        <v>0</v>
      </c>
      <c r="D211" s="71"/>
      <c r="E211" s="71"/>
    </row>
    <row r="212" spans="1:5" hidden="1" x14ac:dyDescent="0.3">
      <c r="A212" s="67" t="s">
        <v>181</v>
      </c>
      <c r="B212" s="70"/>
      <c r="C212" s="75"/>
      <c r="D212" s="70"/>
      <c r="E212" s="70"/>
    </row>
    <row r="213" spans="1:5" hidden="1" x14ac:dyDescent="0.3">
      <c r="A213" s="67" t="s">
        <v>182</v>
      </c>
      <c r="B213" s="70"/>
      <c r="C213" s="75"/>
      <c r="D213" s="70"/>
      <c r="E213" s="70"/>
    </row>
    <row r="214" spans="1:5" hidden="1" x14ac:dyDescent="0.3">
      <c r="A214" s="67" t="s">
        <v>183</v>
      </c>
      <c r="B214" s="70"/>
      <c r="C214" s="75"/>
      <c r="D214" s="70"/>
      <c r="E214" s="70"/>
    </row>
    <row r="215" spans="1:5" hidden="1" x14ac:dyDescent="0.3">
      <c r="A215" s="67" t="s">
        <v>193</v>
      </c>
      <c r="B215" s="70"/>
      <c r="C215" s="75"/>
      <c r="D215" s="70"/>
      <c r="E215" s="70"/>
    </row>
    <row r="216" spans="1:5" hidden="1" x14ac:dyDescent="0.3">
      <c r="A216" s="67" t="s">
        <v>187</v>
      </c>
      <c r="B216" s="70"/>
      <c r="C216" s="75"/>
      <c r="D216" s="70"/>
      <c r="E216" s="70"/>
    </row>
    <row r="217" spans="1:5" hidden="1" x14ac:dyDescent="0.3">
      <c r="A217" s="66" t="s">
        <v>214</v>
      </c>
      <c r="B217" s="71"/>
      <c r="C217" s="75">
        <f t="shared" ref="C217:C263" si="33">B217</f>
        <v>0</v>
      </c>
      <c r="D217" s="71"/>
      <c r="E217" s="71"/>
    </row>
    <row r="218" spans="1:5" hidden="1" x14ac:dyDescent="0.3">
      <c r="A218" s="67" t="s">
        <v>215</v>
      </c>
      <c r="B218" s="70"/>
      <c r="C218" s="75"/>
      <c r="D218" s="70"/>
      <c r="E218" s="70"/>
    </row>
    <row r="219" spans="1:5" ht="27" hidden="1" x14ac:dyDescent="0.3">
      <c r="A219" s="67" t="s">
        <v>216</v>
      </c>
      <c r="B219" s="70"/>
      <c r="C219" s="75"/>
      <c r="D219" s="70"/>
      <c r="E219" s="70"/>
    </row>
    <row r="220" spans="1:5" hidden="1" x14ac:dyDescent="0.3">
      <c r="A220" s="67" t="s">
        <v>217</v>
      </c>
      <c r="B220" s="70"/>
      <c r="C220" s="75"/>
      <c r="D220" s="70"/>
      <c r="E220" s="70"/>
    </row>
    <row r="221" spans="1:5" hidden="1" x14ac:dyDescent="0.3">
      <c r="A221" s="65" t="s">
        <v>154</v>
      </c>
      <c r="B221" s="70"/>
      <c r="C221" s="75">
        <f t="shared" si="33"/>
        <v>0</v>
      </c>
      <c r="D221" s="70"/>
      <c r="E221" s="70"/>
    </row>
    <row r="222" spans="1:5" hidden="1" x14ac:dyDescent="0.3">
      <c r="A222" s="66" t="s">
        <v>179</v>
      </c>
      <c r="B222" s="71"/>
      <c r="C222" s="75"/>
      <c r="D222" s="71"/>
      <c r="E222" s="71"/>
    </row>
    <row r="223" spans="1:5" hidden="1" x14ac:dyDescent="0.3">
      <c r="A223" s="67" t="s">
        <v>181</v>
      </c>
      <c r="B223" s="70"/>
      <c r="C223" s="75"/>
      <c r="D223" s="70"/>
      <c r="E223" s="70"/>
    </row>
    <row r="224" spans="1:5" hidden="1" x14ac:dyDescent="0.3">
      <c r="A224" s="67" t="s">
        <v>184</v>
      </c>
      <c r="B224" s="70"/>
      <c r="C224" s="75"/>
      <c r="D224" s="70"/>
      <c r="E224" s="70"/>
    </row>
    <row r="225" spans="1:5" hidden="1" x14ac:dyDescent="0.3">
      <c r="A225" s="67" t="s">
        <v>185</v>
      </c>
      <c r="B225" s="70"/>
      <c r="C225" s="75"/>
      <c r="D225" s="70"/>
      <c r="E225" s="70"/>
    </row>
    <row r="226" spans="1:5" x14ac:dyDescent="0.3">
      <c r="A226" s="72" t="s">
        <v>155</v>
      </c>
      <c r="B226" s="73">
        <f>B227+B253</f>
        <v>237200</v>
      </c>
      <c r="C226" s="75">
        <f t="shared" si="33"/>
        <v>237200</v>
      </c>
      <c r="D226" s="73">
        <f>D227+D253</f>
        <v>283643.92000000004</v>
      </c>
      <c r="E226" s="63">
        <f t="shared" ref="E226:E263" si="34">D226/C226*100</f>
        <v>119.58006745362566</v>
      </c>
    </row>
    <row r="227" spans="1:5" x14ac:dyDescent="0.3">
      <c r="A227" s="74" t="s">
        <v>179</v>
      </c>
      <c r="B227" s="75">
        <v>235200</v>
      </c>
      <c r="C227" s="75">
        <f t="shared" si="33"/>
        <v>235200</v>
      </c>
      <c r="D227" s="75">
        <f>SUM(D228:D252)</f>
        <v>282385.23000000004</v>
      </c>
      <c r="E227" s="63">
        <f t="shared" si="34"/>
        <v>120.06174744897962</v>
      </c>
    </row>
    <row r="228" spans="1:5" x14ac:dyDescent="0.3">
      <c r="A228" s="76" t="s">
        <v>181</v>
      </c>
      <c r="B228" s="70">
        <v>0</v>
      </c>
      <c r="C228" s="70">
        <v>0</v>
      </c>
      <c r="D228" s="73">
        <v>1012.38</v>
      </c>
      <c r="E228" s="63"/>
    </row>
    <row r="229" spans="1:5" x14ac:dyDescent="0.3">
      <c r="A229" s="76" t="s">
        <v>218</v>
      </c>
      <c r="B229" s="70">
        <v>0</v>
      </c>
      <c r="C229" s="70">
        <v>0</v>
      </c>
      <c r="D229" s="73">
        <v>73543.48</v>
      </c>
      <c r="E229" s="63"/>
    </row>
    <row r="230" spans="1:5" x14ac:dyDescent="0.3">
      <c r="A230" s="76" t="s">
        <v>197</v>
      </c>
      <c r="B230" s="70">
        <v>0</v>
      </c>
      <c r="C230" s="70">
        <v>0</v>
      </c>
      <c r="D230" s="73">
        <v>1539.53</v>
      </c>
      <c r="E230" s="63"/>
    </row>
    <row r="231" spans="1:5" x14ac:dyDescent="0.3">
      <c r="A231" s="76" t="s">
        <v>242</v>
      </c>
      <c r="B231" s="70">
        <v>0</v>
      </c>
      <c r="C231" s="70">
        <v>0</v>
      </c>
      <c r="D231" s="73">
        <v>842</v>
      </c>
      <c r="E231" s="63"/>
    </row>
    <row r="232" spans="1:5" x14ac:dyDescent="0.3">
      <c r="A232" s="76" t="s">
        <v>182</v>
      </c>
      <c r="B232" s="70">
        <v>0</v>
      </c>
      <c r="C232" s="70">
        <v>0</v>
      </c>
      <c r="D232" s="73">
        <v>12193.28</v>
      </c>
      <c r="E232" s="63"/>
    </row>
    <row r="233" spans="1:5" x14ac:dyDescent="0.3">
      <c r="A233" s="76" t="s">
        <v>183</v>
      </c>
      <c r="B233" s="70">
        <v>0</v>
      </c>
      <c r="C233" s="70">
        <v>0</v>
      </c>
      <c r="D233" s="73">
        <v>12878.17</v>
      </c>
      <c r="E233" s="63"/>
    </row>
    <row r="234" spans="1:5" x14ac:dyDescent="0.3">
      <c r="A234" s="76" t="s">
        <v>219</v>
      </c>
      <c r="B234" s="70">
        <v>0</v>
      </c>
      <c r="C234" s="70">
        <v>0</v>
      </c>
      <c r="D234" s="73">
        <v>21545.14</v>
      </c>
      <c r="E234" s="63"/>
    </row>
    <row r="235" spans="1:5" x14ac:dyDescent="0.3">
      <c r="A235" s="76" t="s">
        <v>193</v>
      </c>
      <c r="B235" s="70">
        <v>0</v>
      </c>
      <c r="C235" s="70">
        <v>0</v>
      </c>
      <c r="D235" s="73">
        <v>2382.4299999999998</v>
      </c>
      <c r="E235" s="63"/>
    </row>
    <row r="236" spans="1:5" x14ac:dyDescent="0.3">
      <c r="A236" s="76" t="s">
        <v>199</v>
      </c>
      <c r="B236" s="70">
        <v>0</v>
      </c>
      <c r="C236" s="70">
        <v>0</v>
      </c>
      <c r="D236" s="73">
        <v>334.78</v>
      </c>
      <c r="E236" s="63"/>
    </row>
    <row r="237" spans="1:5" x14ac:dyDescent="0.3">
      <c r="A237" s="76" t="s">
        <v>244</v>
      </c>
      <c r="B237" s="70">
        <v>0</v>
      </c>
      <c r="C237" s="70">
        <v>0</v>
      </c>
      <c r="D237" s="73">
        <v>4118.41</v>
      </c>
      <c r="E237" s="63"/>
    </row>
    <row r="238" spans="1:5" x14ac:dyDescent="0.3">
      <c r="A238" s="76" t="s">
        <v>184</v>
      </c>
      <c r="B238" s="70">
        <v>0</v>
      </c>
      <c r="C238" s="70">
        <v>0</v>
      </c>
      <c r="D238" s="73">
        <v>8345.76</v>
      </c>
      <c r="E238" s="63"/>
    </row>
    <row r="239" spans="1:5" ht="16.2" customHeight="1" x14ac:dyDescent="0.3">
      <c r="A239" s="76" t="s">
        <v>206</v>
      </c>
      <c r="B239" s="70">
        <v>0</v>
      </c>
      <c r="C239" s="70">
        <v>0</v>
      </c>
      <c r="D239" s="73">
        <v>6834.14</v>
      </c>
      <c r="E239" s="63"/>
    </row>
    <row r="240" spans="1:5" x14ac:dyDescent="0.3">
      <c r="A240" s="76" t="s">
        <v>245</v>
      </c>
      <c r="B240" s="70">
        <v>0</v>
      </c>
      <c r="C240" s="70">
        <v>0</v>
      </c>
      <c r="D240" s="73">
        <v>1962.23</v>
      </c>
      <c r="E240" s="63"/>
    </row>
    <row r="241" spans="1:5" x14ac:dyDescent="0.3">
      <c r="A241" s="76" t="s">
        <v>220</v>
      </c>
      <c r="B241" s="70">
        <v>0</v>
      </c>
      <c r="C241" s="70">
        <v>0</v>
      </c>
      <c r="D241" s="73">
        <v>6213.91</v>
      </c>
      <c r="E241" s="63"/>
    </row>
    <row r="242" spans="1:5" x14ac:dyDescent="0.3">
      <c r="A242" s="76" t="s">
        <v>200</v>
      </c>
      <c r="B242" s="70">
        <v>0</v>
      </c>
      <c r="C242" s="70">
        <v>0</v>
      </c>
      <c r="D242" s="73">
        <v>18936.46</v>
      </c>
      <c r="E242" s="63"/>
    </row>
    <row r="243" spans="1:5" x14ac:dyDescent="0.3">
      <c r="A243" s="76" t="s">
        <v>246</v>
      </c>
      <c r="B243" s="70">
        <v>0</v>
      </c>
      <c r="C243" s="70">
        <v>0</v>
      </c>
      <c r="D243" s="73">
        <v>5064.1000000000004</v>
      </c>
      <c r="E243" s="63"/>
    </row>
    <row r="244" spans="1:5" x14ac:dyDescent="0.3">
      <c r="A244" s="76" t="s">
        <v>185</v>
      </c>
      <c r="B244" s="70">
        <v>0</v>
      </c>
      <c r="C244" s="70">
        <v>0</v>
      </c>
      <c r="D244" s="73">
        <v>61298.239999999998</v>
      </c>
      <c r="E244" s="63"/>
    </row>
    <row r="245" spans="1:5" x14ac:dyDescent="0.3">
      <c r="A245" s="76" t="s">
        <v>221</v>
      </c>
      <c r="B245" s="70">
        <v>0</v>
      </c>
      <c r="C245" s="70">
        <v>0</v>
      </c>
      <c r="D245" s="73">
        <v>1527.37</v>
      </c>
      <c r="E245" s="63"/>
    </row>
    <row r="246" spans="1:5" x14ac:dyDescent="0.3">
      <c r="A246" s="76" t="s">
        <v>186</v>
      </c>
      <c r="B246" s="70">
        <v>0</v>
      </c>
      <c r="C246" s="70">
        <v>0</v>
      </c>
      <c r="D246" s="73">
        <v>35908.19</v>
      </c>
      <c r="E246" s="63"/>
    </row>
    <row r="247" spans="1:5" x14ac:dyDescent="0.3">
      <c r="A247" s="67" t="s">
        <v>230</v>
      </c>
      <c r="B247" s="70">
        <v>0</v>
      </c>
      <c r="C247" s="70">
        <v>0</v>
      </c>
      <c r="D247" s="70">
        <v>108</v>
      </c>
      <c r="E247" s="63"/>
    </row>
    <row r="248" spans="1:5" x14ac:dyDescent="0.3">
      <c r="A248" s="76" t="s">
        <v>222</v>
      </c>
      <c r="B248" s="70">
        <v>0</v>
      </c>
      <c r="C248" s="70">
        <v>0</v>
      </c>
      <c r="D248" s="73">
        <v>2140.21</v>
      </c>
      <c r="E248" s="63"/>
    </row>
    <row r="249" spans="1:5" x14ac:dyDescent="0.3">
      <c r="A249" s="76" t="s">
        <v>223</v>
      </c>
      <c r="B249" s="70">
        <v>0</v>
      </c>
      <c r="C249" s="70">
        <v>0</v>
      </c>
      <c r="D249" s="73">
        <v>1146.3399999999999</v>
      </c>
      <c r="E249" s="63"/>
    </row>
    <row r="250" spans="1:5" x14ac:dyDescent="0.3">
      <c r="A250" s="76" t="s">
        <v>224</v>
      </c>
      <c r="B250" s="70">
        <v>0</v>
      </c>
      <c r="C250" s="70">
        <v>0</v>
      </c>
      <c r="D250" s="73">
        <v>35</v>
      </c>
      <c r="E250" s="63"/>
    </row>
    <row r="251" spans="1:5" x14ac:dyDescent="0.3">
      <c r="A251" s="76" t="s">
        <v>247</v>
      </c>
      <c r="B251" s="70">
        <v>0</v>
      </c>
      <c r="C251" s="70">
        <v>0</v>
      </c>
      <c r="D251" s="73">
        <v>1471.02</v>
      </c>
      <c r="E251" s="63"/>
    </row>
    <row r="252" spans="1:5" x14ac:dyDescent="0.3">
      <c r="A252" s="76" t="s">
        <v>187</v>
      </c>
      <c r="B252" s="70">
        <v>0</v>
      </c>
      <c r="C252" s="70">
        <v>0</v>
      </c>
      <c r="D252" s="73">
        <v>1004.66</v>
      </c>
      <c r="E252" s="63"/>
    </row>
    <row r="253" spans="1:5" x14ac:dyDescent="0.3">
      <c r="A253" s="74" t="s">
        <v>214</v>
      </c>
      <c r="B253" s="75">
        <v>2000</v>
      </c>
      <c r="C253" s="75">
        <f t="shared" si="33"/>
        <v>2000</v>
      </c>
      <c r="D253" s="75">
        <f>D254+D255</f>
        <v>1258.69</v>
      </c>
      <c r="E253" s="63">
        <f t="shared" si="34"/>
        <v>62.934500000000007</v>
      </c>
    </row>
    <row r="254" spans="1:5" x14ac:dyDescent="0.3">
      <c r="A254" s="76" t="s">
        <v>215</v>
      </c>
      <c r="B254" s="70">
        <v>0</v>
      </c>
      <c r="C254" s="70">
        <v>0</v>
      </c>
      <c r="D254" s="73">
        <v>1258.03</v>
      </c>
      <c r="E254" s="63"/>
    </row>
    <row r="255" spans="1:5" x14ac:dyDescent="0.3">
      <c r="A255" s="76" t="s">
        <v>217</v>
      </c>
      <c r="B255" s="70">
        <v>0</v>
      </c>
      <c r="C255" s="70">
        <v>0</v>
      </c>
      <c r="D255" s="73">
        <v>0.66</v>
      </c>
      <c r="E255" s="63"/>
    </row>
    <row r="256" spans="1:5" x14ac:dyDescent="0.3">
      <c r="A256" s="72" t="s">
        <v>158</v>
      </c>
      <c r="B256" s="73">
        <f>B257+B263</f>
        <v>2424000</v>
      </c>
      <c r="C256" s="75">
        <f t="shared" si="33"/>
        <v>2424000</v>
      </c>
      <c r="D256" s="73">
        <f>D257+D263</f>
        <v>2494480.5299999998</v>
      </c>
      <c r="E256" s="63">
        <f t="shared" si="34"/>
        <v>102.90761262376236</v>
      </c>
    </row>
    <row r="257" spans="1:5" x14ac:dyDescent="0.3">
      <c r="A257" s="74" t="s">
        <v>176</v>
      </c>
      <c r="B257" s="75">
        <v>2410000</v>
      </c>
      <c r="C257" s="75">
        <f t="shared" si="33"/>
        <v>2410000</v>
      </c>
      <c r="D257" s="75">
        <f>D258+D259+D260+D261+D262</f>
        <v>2479363.1799999997</v>
      </c>
      <c r="E257" s="63">
        <f t="shared" si="34"/>
        <v>102.87814024896265</v>
      </c>
    </row>
    <row r="258" spans="1:5" x14ac:dyDescent="0.3">
      <c r="A258" s="76" t="s">
        <v>194</v>
      </c>
      <c r="B258" s="70">
        <v>0</v>
      </c>
      <c r="C258" s="70">
        <v>0</v>
      </c>
      <c r="D258" s="70">
        <v>1992107.23</v>
      </c>
      <c r="E258" s="63"/>
    </row>
    <row r="259" spans="1:5" x14ac:dyDescent="0.3">
      <c r="A259" s="76" t="s">
        <v>225</v>
      </c>
      <c r="B259" s="70">
        <v>0</v>
      </c>
      <c r="C259" s="70">
        <v>0</v>
      </c>
      <c r="D259" s="70">
        <v>58502.44</v>
      </c>
      <c r="E259" s="63"/>
    </row>
    <row r="260" spans="1:5" x14ac:dyDescent="0.3">
      <c r="A260" s="76" t="s">
        <v>234</v>
      </c>
      <c r="B260" s="70">
        <v>0</v>
      </c>
      <c r="C260" s="70">
        <v>0</v>
      </c>
      <c r="D260" s="70">
        <v>2910.92</v>
      </c>
      <c r="E260" s="63"/>
    </row>
    <row r="261" spans="1:5" x14ac:dyDescent="0.3">
      <c r="A261" s="76" t="s">
        <v>196</v>
      </c>
      <c r="B261" s="70">
        <v>0</v>
      </c>
      <c r="C261" s="70">
        <v>0</v>
      </c>
      <c r="D261" s="70">
        <v>89226.55</v>
      </c>
      <c r="E261" s="63"/>
    </row>
    <row r="262" spans="1:5" x14ac:dyDescent="0.3">
      <c r="A262" s="76" t="s">
        <v>195</v>
      </c>
      <c r="B262" s="70">
        <v>0</v>
      </c>
      <c r="C262" s="70">
        <v>0</v>
      </c>
      <c r="D262" s="70">
        <v>336616.04</v>
      </c>
      <c r="E262" s="63"/>
    </row>
    <row r="263" spans="1:5" x14ac:dyDescent="0.3">
      <c r="A263" s="74" t="s">
        <v>179</v>
      </c>
      <c r="B263" s="75">
        <v>14000</v>
      </c>
      <c r="C263" s="75">
        <f t="shared" si="33"/>
        <v>14000</v>
      </c>
      <c r="D263" s="75">
        <f>D264+D265+D266+D267+D268+D269+D270</f>
        <v>15117.349999999999</v>
      </c>
      <c r="E263" s="63">
        <f t="shared" si="34"/>
        <v>107.98107142857143</v>
      </c>
    </row>
    <row r="264" spans="1:5" x14ac:dyDescent="0.3">
      <c r="A264" s="76" t="s">
        <v>182</v>
      </c>
      <c r="B264" s="70">
        <v>0</v>
      </c>
      <c r="C264" s="70">
        <v>0</v>
      </c>
      <c r="D264" s="70">
        <v>1578.88</v>
      </c>
      <c r="E264" s="63"/>
    </row>
    <row r="265" spans="1:5" hidden="1" x14ac:dyDescent="0.3">
      <c r="A265" s="76" t="s">
        <v>183</v>
      </c>
      <c r="B265" s="70">
        <v>0</v>
      </c>
      <c r="C265" s="70">
        <v>0</v>
      </c>
      <c r="D265" s="70">
        <v>0</v>
      </c>
      <c r="E265" s="63"/>
    </row>
    <row r="266" spans="1:5" hidden="1" x14ac:dyDescent="0.3">
      <c r="A266" s="76" t="s">
        <v>235</v>
      </c>
      <c r="B266" s="70">
        <v>0</v>
      </c>
      <c r="C266" s="70">
        <v>0</v>
      </c>
      <c r="D266" s="70">
        <v>0</v>
      </c>
      <c r="E266" s="63"/>
    </row>
    <row r="267" spans="1:5" hidden="1" x14ac:dyDescent="0.3">
      <c r="A267" s="76" t="s">
        <v>200</v>
      </c>
      <c r="B267" s="70">
        <v>0</v>
      </c>
      <c r="C267" s="70">
        <v>0</v>
      </c>
      <c r="D267" s="70">
        <v>0</v>
      </c>
      <c r="E267" s="63"/>
    </row>
    <row r="268" spans="1:5" x14ac:dyDescent="0.3">
      <c r="A268" s="76" t="s">
        <v>185</v>
      </c>
      <c r="B268" s="70">
        <v>0</v>
      </c>
      <c r="C268" s="70">
        <v>0</v>
      </c>
      <c r="D268" s="70">
        <v>13538.47</v>
      </c>
      <c r="E268" s="63"/>
    </row>
    <row r="269" spans="1:5" hidden="1" x14ac:dyDescent="0.3">
      <c r="A269" s="76" t="s">
        <v>186</v>
      </c>
      <c r="B269" s="73"/>
      <c r="C269" s="75"/>
      <c r="D269" s="70"/>
      <c r="E269" s="63"/>
    </row>
    <row r="270" spans="1:5" hidden="1" x14ac:dyDescent="0.3">
      <c r="A270" s="76" t="s">
        <v>187</v>
      </c>
      <c r="B270" s="73"/>
      <c r="C270" s="75"/>
      <c r="D270" s="70"/>
      <c r="E270" s="63"/>
    </row>
    <row r="271" spans="1:5" hidden="1" x14ac:dyDescent="0.3">
      <c r="A271" s="74" t="s">
        <v>214</v>
      </c>
      <c r="B271" s="75"/>
      <c r="C271" s="75">
        <f t="shared" ref="C271:C301" si="35">B271</f>
        <v>0</v>
      </c>
      <c r="D271" s="71"/>
      <c r="E271" s="63"/>
    </row>
    <row r="272" spans="1:5" hidden="1" x14ac:dyDescent="0.3">
      <c r="A272" s="76" t="s">
        <v>226</v>
      </c>
      <c r="B272" s="73"/>
      <c r="C272" s="75">
        <f t="shared" si="35"/>
        <v>0</v>
      </c>
      <c r="D272" s="70"/>
      <c r="E272" s="63"/>
    </row>
    <row r="273" spans="1:5" x14ac:dyDescent="0.3">
      <c r="A273" s="65" t="s">
        <v>160</v>
      </c>
      <c r="B273" s="70">
        <f>B274</f>
        <v>0</v>
      </c>
      <c r="C273" s="70">
        <f t="shared" ref="C273" si="36">C274</f>
        <v>0</v>
      </c>
      <c r="D273" s="70">
        <f>D274</f>
        <v>1350</v>
      </c>
      <c r="E273" s="63"/>
    </row>
    <row r="274" spans="1:5" x14ac:dyDescent="0.3">
      <c r="A274" s="66" t="s">
        <v>179</v>
      </c>
      <c r="B274" s="71">
        <v>0</v>
      </c>
      <c r="C274" s="75">
        <f t="shared" ref="C274" si="37">B274</f>
        <v>0</v>
      </c>
      <c r="D274" s="71">
        <f>D275</f>
        <v>1350</v>
      </c>
      <c r="E274" s="63"/>
    </row>
    <row r="275" spans="1:5" x14ac:dyDescent="0.3">
      <c r="A275" s="67" t="s">
        <v>181</v>
      </c>
      <c r="B275" s="70">
        <v>0</v>
      </c>
      <c r="C275" s="70">
        <v>0</v>
      </c>
      <c r="D275" s="70">
        <v>1350</v>
      </c>
      <c r="E275" s="63"/>
    </row>
    <row r="276" spans="1:5" ht="17.399999999999999" customHeight="1" x14ac:dyDescent="0.3">
      <c r="A276" s="91" t="s">
        <v>227</v>
      </c>
      <c r="B276" s="90">
        <f>B284+B293+B297+B300</f>
        <v>15151</v>
      </c>
      <c r="C276" s="90">
        <f t="shared" si="35"/>
        <v>15151</v>
      </c>
      <c r="D276" s="90">
        <f>D284+D293+D297+D300</f>
        <v>2261.5500000000002</v>
      </c>
      <c r="E276" s="80">
        <f t="shared" ref="E276:E301" si="38">D276/C276*100</f>
        <v>14.926737509075311</v>
      </c>
    </row>
    <row r="277" spans="1:5" hidden="1" x14ac:dyDescent="0.3">
      <c r="A277" s="65" t="s">
        <v>150</v>
      </c>
      <c r="B277" s="70" t="e">
        <f>B278</f>
        <v>#REF!</v>
      </c>
      <c r="C277" s="75" t="e">
        <f t="shared" si="35"/>
        <v>#REF!</v>
      </c>
      <c r="D277" s="70" t="e">
        <f t="shared" ref="D277" si="39">D278</f>
        <v>#REF!</v>
      </c>
      <c r="E277" s="63"/>
    </row>
    <row r="278" spans="1:5" hidden="1" x14ac:dyDescent="0.3">
      <c r="A278" s="66" t="s">
        <v>207</v>
      </c>
      <c r="B278" s="71" t="e">
        <f>#REF!</f>
        <v>#REF!</v>
      </c>
      <c r="C278" s="75" t="e">
        <f t="shared" si="35"/>
        <v>#REF!</v>
      </c>
      <c r="D278" s="71" t="e">
        <f>#REF!</f>
        <v>#REF!</v>
      </c>
      <c r="E278" s="63"/>
    </row>
    <row r="279" spans="1:5" hidden="1" x14ac:dyDescent="0.3">
      <c r="A279" s="67" t="s">
        <v>231</v>
      </c>
      <c r="B279" s="70">
        <v>0</v>
      </c>
      <c r="C279" s="75">
        <f t="shared" si="35"/>
        <v>0</v>
      </c>
      <c r="D279" s="70">
        <v>0</v>
      </c>
      <c r="E279" s="63"/>
    </row>
    <row r="280" spans="1:5" hidden="1" x14ac:dyDescent="0.3">
      <c r="A280" s="65" t="s">
        <v>152</v>
      </c>
      <c r="B280" s="70" t="e">
        <f>B281</f>
        <v>#REF!</v>
      </c>
      <c r="C280" s="75" t="e">
        <f t="shared" si="35"/>
        <v>#REF!</v>
      </c>
      <c r="D280" s="70" t="e">
        <f>D281</f>
        <v>#REF!</v>
      </c>
      <c r="E280" s="63" t="e">
        <f t="shared" si="38"/>
        <v>#REF!</v>
      </c>
    </row>
    <row r="281" spans="1:5" hidden="1" x14ac:dyDescent="0.3">
      <c r="A281" s="66" t="s">
        <v>207</v>
      </c>
      <c r="B281" s="71" t="e">
        <f>#REF!</f>
        <v>#REF!</v>
      </c>
      <c r="C281" s="75" t="e">
        <f t="shared" si="35"/>
        <v>#REF!</v>
      </c>
      <c r="D281" s="71" t="e">
        <f>#REF!+#REF!</f>
        <v>#REF!</v>
      </c>
      <c r="E281" s="63" t="e">
        <f t="shared" si="38"/>
        <v>#REF!</v>
      </c>
    </row>
    <row r="282" spans="1:5" hidden="1" x14ac:dyDescent="0.3">
      <c r="A282" s="67" t="s">
        <v>231</v>
      </c>
      <c r="B282" s="70">
        <v>0</v>
      </c>
      <c r="C282" s="75">
        <f t="shared" si="35"/>
        <v>0</v>
      </c>
      <c r="D282" s="70"/>
      <c r="E282" s="63" t="e">
        <f t="shared" si="38"/>
        <v>#DIV/0!</v>
      </c>
    </row>
    <row r="283" spans="1:5" hidden="1" x14ac:dyDescent="0.3">
      <c r="A283" s="67" t="s">
        <v>261</v>
      </c>
      <c r="B283" s="70"/>
      <c r="C283" s="75">
        <f t="shared" ref="C283" si="40">B283</f>
        <v>0</v>
      </c>
      <c r="D283" s="70"/>
      <c r="E283" s="63"/>
    </row>
    <row r="284" spans="1:5" x14ac:dyDescent="0.3">
      <c r="A284" s="65" t="s">
        <v>155</v>
      </c>
      <c r="B284" s="70">
        <f>B285+B287+B291</f>
        <v>3000</v>
      </c>
      <c r="C284" s="75">
        <f t="shared" si="35"/>
        <v>3000</v>
      </c>
      <c r="D284" s="73">
        <f>D285+D287</f>
        <v>2022.21</v>
      </c>
      <c r="E284" s="63">
        <f t="shared" si="38"/>
        <v>67.407000000000011</v>
      </c>
    </row>
    <row r="285" spans="1:5" x14ac:dyDescent="0.3">
      <c r="A285" s="66" t="s">
        <v>278</v>
      </c>
      <c r="B285" s="71">
        <f>B286</f>
        <v>0</v>
      </c>
      <c r="C285" s="75">
        <f t="shared" ref="C285" si="41">B285</f>
        <v>0</v>
      </c>
      <c r="D285" s="75">
        <f>D286</f>
        <v>293.67</v>
      </c>
      <c r="E285" s="63"/>
    </row>
    <row r="286" spans="1:5" x14ac:dyDescent="0.3">
      <c r="A286" s="67" t="s">
        <v>317</v>
      </c>
      <c r="B286" s="70">
        <v>0</v>
      </c>
      <c r="C286" s="70">
        <v>0</v>
      </c>
      <c r="D286" s="73">
        <v>293.67</v>
      </c>
      <c r="E286" s="63"/>
    </row>
    <row r="287" spans="1:5" x14ac:dyDescent="0.3">
      <c r="A287" s="66" t="s">
        <v>207</v>
      </c>
      <c r="B287" s="71">
        <v>1000</v>
      </c>
      <c r="C287" s="75">
        <f t="shared" si="35"/>
        <v>1000</v>
      </c>
      <c r="D287" s="75">
        <f>D288</f>
        <v>1728.54</v>
      </c>
      <c r="E287" s="63">
        <f t="shared" si="38"/>
        <v>172.85399999999998</v>
      </c>
    </row>
    <row r="288" spans="1:5" x14ac:dyDescent="0.3">
      <c r="A288" s="67" t="s">
        <v>231</v>
      </c>
      <c r="B288" s="70">
        <v>0</v>
      </c>
      <c r="C288" s="70">
        <v>0</v>
      </c>
      <c r="D288" s="73">
        <v>1728.54</v>
      </c>
      <c r="E288" s="63"/>
    </row>
    <row r="289" spans="1:7" hidden="1" x14ac:dyDescent="0.3">
      <c r="A289" s="67" t="s">
        <v>264</v>
      </c>
      <c r="B289" s="70"/>
      <c r="C289" s="75"/>
      <c r="D289" s="73"/>
      <c r="E289" s="63"/>
    </row>
    <row r="290" spans="1:7" hidden="1" x14ac:dyDescent="0.3">
      <c r="A290" s="67" t="s">
        <v>243</v>
      </c>
      <c r="B290" s="70"/>
      <c r="C290" s="75"/>
      <c r="D290" s="73"/>
      <c r="E290" s="63" t="e">
        <f t="shared" si="38"/>
        <v>#DIV/0!</v>
      </c>
    </row>
    <row r="291" spans="1:7" x14ac:dyDescent="0.3">
      <c r="A291" s="66" t="s">
        <v>233</v>
      </c>
      <c r="B291" s="71">
        <v>2000</v>
      </c>
      <c r="C291" s="75">
        <f t="shared" si="35"/>
        <v>2000</v>
      </c>
      <c r="D291" s="75">
        <f>D292</f>
        <v>0</v>
      </c>
      <c r="E291" s="63">
        <f t="shared" si="38"/>
        <v>0</v>
      </c>
    </row>
    <row r="292" spans="1:7" x14ac:dyDescent="0.3">
      <c r="A292" s="67" t="s">
        <v>232</v>
      </c>
      <c r="B292" s="70">
        <v>0</v>
      </c>
      <c r="C292" s="70">
        <v>0</v>
      </c>
      <c r="D292" s="73">
        <v>0</v>
      </c>
      <c r="E292" s="63"/>
    </row>
    <row r="293" spans="1:7" x14ac:dyDescent="0.3">
      <c r="A293" s="65" t="s">
        <v>158</v>
      </c>
      <c r="B293" s="70">
        <f>B294</f>
        <v>2000</v>
      </c>
      <c r="C293" s="75">
        <f t="shared" si="35"/>
        <v>2000</v>
      </c>
      <c r="D293" s="73">
        <f>D294</f>
        <v>0</v>
      </c>
      <c r="E293" s="63">
        <f t="shared" si="38"/>
        <v>0</v>
      </c>
    </row>
    <row r="294" spans="1:7" x14ac:dyDescent="0.3">
      <c r="A294" s="66" t="s">
        <v>207</v>
      </c>
      <c r="B294" s="71">
        <v>2000</v>
      </c>
      <c r="C294" s="75">
        <f t="shared" si="35"/>
        <v>2000</v>
      </c>
      <c r="D294" s="71">
        <f>D295+D296</f>
        <v>0</v>
      </c>
      <c r="E294" s="63">
        <f t="shared" si="38"/>
        <v>0</v>
      </c>
    </row>
    <row r="295" spans="1:7" x14ac:dyDescent="0.3">
      <c r="A295" s="67" t="s">
        <v>231</v>
      </c>
      <c r="B295" s="70">
        <v>0</v>
      </c>
      <c r="C295" s="70">
        <v>0</v>
      </c>
      <c r="D295" s="70">
        <v>0</v>
      </c>
      <c r="E295" s="63"/>
    </row>
    <row r="296" spans="1:7" hidden="1" x14ac:dyDescent="0.3">
      <c r="A296" s="67" t="s">
        <v>261</v>
      </c>
      <c r="B296" s="70"/>
      <c r="C296" s="75"/>
      <c r="D296" s="70"/>
      <c r="E296" s="63"/>
    </row>
    <row r="297" spans="1:7" x14ac:dyDescent="0.3">
      <c r="A297" s="65" t="s">
        <v>160</v>
      </c>
      <c r="B297" s="70">
        <f>B298</f>
        <v>3200</v>
      </c>
      <c r="C297" s="75">
        <f t="shared" si="35"/>
        <v>3200</v>
      </c>
      <c r="D297" s="70">
        <f t="shared" ref="D297" si="42">D298</f>
        <v>2.13</v>
      </c>
      <c r="E297" s="63">
        <f t="shared" si="38"/>
        <v>6.6562499999999997E-2</v>
      </c>
    </row>
    <row r="298" spans="1:7" x14ac:dyDescent="0.3">
      <c r="A298" s="66" t="s">
        <v>207</v>
      </c>
      <c r="B298" s="71">
        <v>3200</v>
      </c>
      <c r="C298" s="75">
        <f t="shared" si="35"/>
        <v>3200</v>
      </c>
      <c r="D298" s="71">
        <f>D299</f>
        <v>2.13</v>
      </c>
      <c r="E298" s="63">
        <f t="shared" si="38"/>
        <v>6.6562499999999997E-2</v>
      </c>
    </row>
    <row r="299" spans="1:7" x14ac:dyDescent="0.3">
      <c r="A299" s="67" t="s">
        <v>231</v>
      </c>
      <c r="B299" s="70">
        <v>0</v>
      </c>
      <c r="C299" s="70">
        <v>0</v>
      </c>
      <c r="D299" s="70">
        <v>2.13</v>
      </c>
      <c r="E299" s="63"/>
    </row>
    <row r="300" spans="1:7" x14ac:dyDescent="0.3">
      <c r="A300" s="65" t="s">
        <v>162</v>
      </c>
      <c r="B300" s="70">
        <f>B301</f>
        <v>6951</v>
      </c>
      <c r="C300" s="75">
        <f t="shared" si="35"/>
        <v>6951</v>
      </c>
      <c r="D300" s="70">
        <f>D301</f>
        <v>237.21</v>
      </c>
      <c r="E300" s="63"/>
    </row>
    <row r="301" spans="1:7" x14ac:dyDescent="0.3">
      <c r="A301" s="66" t="s">
        <v>207</v>
      </c>
      <c r="B301" s="71">
        <v>6951</v>
      </c>
      <c r="C301" s="75">
        <f t="shared" si="35"/>
        <v>6951</v>
      </c>
      <c r="D301" s="71">
        <f>D302</f>
        <v>237.21</v>
      </c>
      <c r="E301" s="63">
        <f t="shared" si="38"/>
        <v>3.4126025032369443</v>
      </c>
    </row>
    <row r="302" spans="1:7" x14ac:dyDescent="0.3">
      <c r="A302" s="67" t="s">
        <v>231</v>
      </c>
      <c r="B302" s="70">
        <v>0</v>
      </c>
      <c r="C302" s="70">
        <v>0</v>
      </c>
      <c r="D302" s="70">
        <v>237.21</v>
      </c>
      <c r="E302" s="63"/>
      <c r="G302" s="81"/>
    </row>
    <row r="303" spans="1:7" x14ac:dyDescent="0.3">
      <c r="A303" s="68"/>
      <c r="B303" s="79"/>
      <c r="C303" s="79"/>
      <c r="D303" s="79"/>
      <c r="E303" s="79"/>
      <c r="G303" s="81"/>
    </row>
    <row r="304" spans="1:7" x14ac:dyDescent="0.3">
      <c r="A304" s="68"/>
      <c r="B304" s="79"/>
      <c r="C304" s="79"/>
      <c r="D304" s="79"/>
      <c r="E304" s="79"/>
    </row>
    <row r="305" spans="1:7" x14ac:dyDescent="0.3">
      <c r="A305" s="68"/>
      <c r="B305" s="78"/>
      <c r="C305" s="78"/>
      <c r="D305" s="114"/>
      <c r="E305" s="69"/>
      <c r="G305" s="81"/>
    </row>
    <row r="306" spans="1:7" ht="15.6" x14ac:dyDescent="0.3">
      <c r="A306" s="165"/>
      <c r="B306" s="165"/>
      <c r="C306" s="165"/>
      <c r="D306" s="165"/>
      <c r="E306" s="165"/>
    </row>
    <row r="307" spans="1:7" x14ac:dyDescent="0.3">
      <c r="A307" s="58"/>
      <c r="B307" s="58"/>
      <c r="C307" s="58"/>
      <c r="D307" s="58"/>
      <c r="E307" s="59"/>
    </row>
    <row r="308" spans="1:7" ht="15.6" x14ac:dyDescent="0.3">
      <c r="A308" s="162" t="s">
        <v>321</v>
      </c>
      <c r="B308" s="162"/>
      <c r="C308" s="162"/>
      <c r="D308" s="162"/>
      <c r="E308" s="162"/>
    </row>
    <row r="309" spans="1:7" x14ac:dyDescent="0.3">
      <c r="A309" s="119" t="s">
        <v>322</v>
      </c>
      <c r="B309" s="119"/>
      <c r="C309" s="119"/>
      <c r="D309" s="119"/>
      <c r="E309" s="120"/>
    </row>
    <row r="310" spans="1:7" ht="15.6" x14ac:dyDescent="0.3">
      <c r="A310" s="163"/>
      <c r="B310" s="163"/>
      <c r="C310" s="163"/>
      <c r="D310" s="163"/>
      <c r="E310" s="163"/>
    </row>
    <row r="311" spans="1:7" x14ac:dyDescent="0.3">
      <c r="A311" s="58"/>
      <c r="B311" s="58"/>
      <c r="C311" s="58"/>
      <c r="D311" s="58"/>
      <c r="E311" s="59"/>
    </row>
    <row r="312" spans="1:7" ht="15.6" x14ac:dyDescent="0.3">
      <c r="A312" s="58"/>
      <c r="B312" s="58"/>
      <c r="C312" s="58"/>
      <c r="D312" s="117" t="s">
        <v>228</v>
      </c>
      <c r="E312" s="59"/>
    </row>
    <row r="313" spans="1:7" ht="15.6" x14ac:dyDescent="0.3">
      <c r="A313" s="58"/>
      <c r="B313" s="58"/>
      <c r="C313" s="58"/>
      <c r="D313" s="117" t="s">
        <v>249</v>
      </c>
      <c r="E313" s="59"/>
    </row>
    <row r="314" spans="1:7" ht="15.6" x14ac:dyDescent="0.3">
      <c r="A314" s="163" t="s">
        <v>319</v>
      </c>
      <c r="B314" s="163"/>
      <c r="C314" s="163"/>
      <c r="D314" s="163"/>
      <c r="E314" s="163"/>
    </row>
  </sheetData>
  <mergeCells count="8">
    <mergeCell ref="A308:E308"/>
    <mergeCell ref="A310:E310"/>
    <mergeCell ref="A314:E314"/>
    <mergeCell ref="A1:E1"/>
    <mergeCell ref="A3:E3"/>
    <mergeCell ref="A5:E5"/>
    <mergeCell ref="A7:E7"/>
    <mergeCell ref="A306:E306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02D7E926A92479CD439E4C6E0F29E" ma:contentTypeVersion="4" ma:contentTypeDescription="Create a new document." ma:contentTypeScope="" ma:versionID="bfeb5581e4e5b3fe9845065ad8999c5c">
  <xsd:schema xmlns:xsd="http://www.w3.org/2001/XMLSchema" xmlns:xs="http://www.w3.org/2001/XMLSchema" xmlns:p="http://schemas.microsoft.com/office/2006/metadata/properties" xmlns:ns3="e2f45229-4513-46c8-b7d9-061792510c8f" targetNamespace="http://schemas.microsoft.com/office/2006/metadata/properties" ma:root="true" ma:fieldsID="c44b2cfb8a51e629bdf1ade5e609a9ba" ns3:_="">
    <xsd:import namespace="e2f45229-4513-46c8-b7d9-061792510c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45229-4513-46c8-b7d9-061792510c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06CED-606E-4C2B-8047-E0CA14C3499A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e2f45229-4513-46c8-b7d9-061792510c8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EDC41C-7465-44EC-A44A-BD2DE419A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45229-4513-46c8-b7d9-061792510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F0F662-3304-4347-82F3-642D27263E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Patricia Magić</cp:lastModifiedBy>
  <cp:lastPrinted>2025-03-27T09:12:45Z</cp:lastPrinted>
  <dcterms:created xsi:type="dcterms:W3CDTF">2022-08-12T12:51:27Z</dcterms:created>
  <dcterms:modified xsi:type="dcterms:W3CDTF">2025-03-28T08:19:50Z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  <property fmtid="{D5CDD505-2E9C-101B-9397-08002B2CF9AE}" pid="3" name="ContentTypeId">
    <vt:lpwstr>0x010100AC602D7E926A92479CD439E4C6E0F29E</vt:lpwstr>
  </property>
</Properties>
</file>